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585" yWindow="-15" windowWidth="12630" windowHeight="12555"/>
  </bookViews>
  <sheets>
    <sheet name="PARTIDAS" sheetId="7" r:id="rId1"/>
    <sheet name="PRESUPUESTO LICITACIÓN" sheetId="4" r:id="rId2"/>
  </sheets>
  <definedNames>
    <definedName name="_xlnm.Print_Area" localSheetId="1">'PRESUPUESTO LICITACIÓN'!$A$1:$I$144</definedName>
    <definedName name="_xlnm.Print_Titles" localSheetId="1">'PRESUPUESTO LICITACIÓN'!$1:$11</definedName>
  </definedNames>
  <calcPr calcId="144525"/>
</workbook>
</file>

<file path=xl/calcChain.xml><?xml version="1.0" encoding="utf-8"?>
<calcChain xmlns="http://schemas.openxmlformats.org/spreadsheetml/2006/main">
  <c r="H34" i="4" l="1"/>
  <c r="H126" i="4" l="1"/>
  <c r="H129" i="4"/>
  <c r="H128" i="4"/>
  <c r="H123" i="4"/>
  <c r="H122" i="4"/>
  <c r="H120" i="4"/>
  <c r="H127" i="4"/>
  <c r="H125" i="4"/>
  <c r="H124" i="4"/>
  <c r="H121" i="4"/>
  <c r="H119" i="4"/>
  <c r="H130" i="4" l="1"/>
  <c r="H114" i="4" l="1"/>
  <c r="H138" i="4" l="1"/>
  <c r="H139" i="4"/>
  <c r="H137" i="4"/>
  <c r="H112" i="4" l="1"/>
  <c r="H113" i="4"/>
  <c r="H109" i="4"/>
  <c r="H108" i="4" l="1"/>
  <c r="H101" i="4" l="1"/>
  <c r="H85" i="4" l="1"/>
  <c r="E73" i="4" l="1"/>
  <c r="H62" i="4"/>
  <c r="H63" i="4" l="1"/>
  <c r="H136" i="4"/>
  <c r="H140" i="4" s="1"/>
  <c r="J23" i="7" s="1"/>
  <c r="H64" i="4"/>
  <c r="H68" i="4" l="1"/>
  <c r="H69" i="4"/>
  <c r="H70" i="4"/>
  <c r="H71" i="4"/>
  <c r="H98" i="4" l="1"/>
  <c r="H99" i="4"/>
  <c r="H100" i="4"/>
  <c r="H102" i="4"/>
  <c r="H103" i="4"/>
  <c r="H104" i="4"/>
  <c r="H105" i="4"/>
  <c r="H106" i="4"/>
  <c r="H107" i="4"/>
  <c r="H110" i="4"/>
  <c r="H111" i="4"/>
  <c r="H115" i="4"/>
  <c r="H116" i="4"/>
  <c r="H117" i="4"/>
  <c r="H94" i="4"/>
  <c r="H95" i="4"/>
  <c r="H96" i="4"/>
  <c r="H90" i="4"/>
  <c r="H83" i="4"/>
  <c r="H82" i="4"/>
  <c r="H81" i="4"/>
  <c r="H97" i="4"/>
  <c r="H73" i="4" l="1"/>
  <c r="H53" i="4" l="1"/>
  <c r="E84" i="4" l="1"/>
  <c r="H84" i="4" s="1"/>
  <c r="H86" i="4" s="1"/>
  <c r="J21" i="7" s="1"/>
  <c r="H77" i="4"/>
  <c r="H35" i="4"/>
  <c r="H33" i="4"/>
  <c r="H32" i="4"/>
  <c r="H31" i="4"/>
  <c r="H30" i="4"/>
  <c r="H28" i="4"/>
  <c r="E93" i="4"/>
  <c r="H93" i="4" s="1"/>
  <c r="H92" i="4"/>
  <c r="H91" i="4"/>
  <c r="E89" i="4"/>
  <c r="H89" i="4" s="1"/>
  <c r="H78" i="4"/>
  <c r="H76" i="4"/>
  <c r="H75" i="4"/>
  <c r="E74" i="4"/>
  <c r="H74" i="4" s="1"/>
  <c r="H72" i="4"/>
  <c r="H67" i="4"/>
  <c r="H66" i="4"/>
  <c r="H65" i="4"/>
  <c r="H61" i="4"/>
  <c r="H60" i="4"/>
  <c r="H59" i="4"/>
  <c r="H58" i="4"/>
  <c r="H57" i="4"/>
  <c r="H56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54" i="4" l="1"/>
  <c r="J19" i="7" s="1"/>
  <c r="H132" i="4"/>
  <c r="H133" i="4" s="1"/>
  <c r="J22" i="7" s="1"/>
  <c r="H79" i="4"/>
  <c r="J20" i="7" s="1"/>
  <c r="H24" i="4" l="1"/>
  <c r="H25" i="4"/>
  <c r="H26" i="4"/>
  <c r="H21" i="4"/>
  <c r="H19" i="4"/>
  <c r="H20" i="4"/>
  <c r="B9" i="4"/>
  <c r="B6" i="4" l="1"/>
  <c r="H13" i="4" l="1"/>
  <c r="H14" i="4" s="1"/>
  <c r="J17" i="7" s="1"/>
  <c r="H29" i="4"/>
  <c r="H27" i="4"/>
  <c r="H23" i="4"/>
  <c r="H22" i="4"/>
  <c r="H18" i="4"/>
  <c r="H17" i="4"/>
  <c r="J28" i="7" l="1"/>
  <c r="H36" i="4"/>
  <c r="J18" i="7" s="1"/>
  <c r="J30" i="7" l="1"/>
  <c r="J32" i="7" s="1"/>
  <c r="H142" i="4"/>
  <c r="H143" i="4" s="1"/>
  <c r="H144" i="4" s="1"/>
</calcChain>
</file>

<file path=xl/sharedStrings.xml><?xml version="1.0" encoding="utf-8"?>
<sst xmlns="http://schemas.openxmlformats.org/spreadsheetml/2006/main" count="383" uniqueCount="278">
  <si>
    <t>KG</t>
  </si>
  <si>
    <t>CLAVE</t>
  </si>
  <si>
    <t>DESCRIPCIÓN</t>
  </si>
  <si>
    <t>UNIDAD</t>
  </si>
  <si>
    <t xml:space="preserve">CANTIDAD </t>
  </si>
  <si>
    <t>P. UNITARIO</t>
  </si>
  <si>
    <t>PRECIO EN LETRAS</t>
  </si>
  <si>
    <t>IMPORTE</t>
  </si>
  <si>
    <t>ML</t>
  </si>
  <si>
    <t>PZA</t>
  </si>
  <si>
    <t>M2</t>
  </si>
  <si>
    <t xml:space="preserve"> </t>
  </si>
  <si>
    <t>SUBTOTAL</t>
  </si>
  <si>
    <t>I.V.A. 16.00%</t>
  </si>
  <si>
    <t xml:space="preserve">TOTAL DEL PRESUPUESTO </t>
  </si>
  <si>
    <t>LOTE</t>
  </si>
  <si>
    <t>UNIVERSIDAD DEL MAR</t>
  </si>
  <si>
    <t>DESCRIPCIÓN:</t>
  </si>
  <si>
    <t>M3</t>
  </si>
  <si>
    <t>PUERTO ESCONDIDO - PUERTO ÁNGEL - HUATULCO</t>
  </si>
  <si>
    <t>CAPITULO 1.- CIMENTACIÓN</t>
  </si>
  <si>
    <t>UM-CIM-TR-0020</t>
  </si>
  <si>
    <t>TRAZO Y NIVELACIÓN CON EQUIPO TOPOGRÁFICO, ESTABLECIENDO EJES DE REFERENCIA Y BANCOS DE NIVEL, INCLUYE: MATERIALES, MANO DE OBRA, EQUIPO, HERRAMIENTA Y TODO LO NECESARIO PARA SU CORRECTA EJECUCIÓN. (ÁREA DEL EDIFICIO)</t>
  </si>
  <si>
    <t>UM-CIM-AC-0020</t>
  </si>
  <si>
    <t>ACERO DE REFUERZO EN CIMENTACIÓN CON VARILLA DEL #3 F´Y=4200KG/CM2, INCLUYE: SUMINISTRO, HABILITADO, ARMADO, TRASLAPES, GANCHOS, ESCUADRAS (VER DETALLES ADICIONALES DE REFUERZO EN PLANOS ESTRUCTURALES), SILLETAS Y DESPERDICIOS.</t>
  </si>
  <si>
    <t>UM-CIM-AC-0030</t>
  </si>
  <si>
    <t>ACERO DE REFUERZO EN CIMENTACIÓN CON VARILLA #4 F´Y=4200KG/CM2,  INCLUYE: SUMINISTRO, HABILITADO, ARMADO, TRASLAPES, GANCHOS, ESCUADRAS (VER DETALLES ADICIONALES DE REFUERZO EN PLANOS ESTRUCTURALES), SILLETAS Y DESPERDICIOS.</t>
  </si>
  <si>
    <t>UM-CIM-CI-0010</t>
  </si>
  <si>
    <t>CIMBRA COMÚN PARA CIMENTACIÓN CON MADERA DE PINO DE 3a., ACABADO COMÚN, INCLUYE: CIMBRADO Y DESCIMBRADO, MATERIAL Y MANO DE OBRA.</t>
  </si>
  <si>
    <t>UM-CIM-CH-0040</t>
  </si>
  <si>
    <t>CONCRETO HECHO EN OBRA F'C=250 KG/CM2 EN CIMENTACIÓN, T.M.A. 3/4", INCLUYE: COLOCADO, VIBRADO, CURADO POR 7 DÍAS Y PRUEBAS DE LABORATORIO.</t>
  </si>
  <si>
    <t>UM-CIM-RE-0010</t>
  </si>
  <si>
    <t>CAPITULO 4: HERRERÍA Y CARPINTERÍA</t>
  </si>
  <si>
    <t>OBRA EXTERIOR</t>
  </si>
  <si>
    <t>TOTAL DE CIMENTACIÓN</t>
  </si>
  <si>
    <t>CAPITULO 0.- PRELIMINARES</t>
  </si>
  <si>
    <t xml:space="preserve"> TOTAL PRELIMINARES</t>
  </si>
  <si>
    <t>SAL</t>
  </si>
  <si>
    <t>SUMINISTRO Y COLOCACIÓN DE LUMINARIA DE EMPOTRAR MOD MONTISI II LTLLED-2281-2/40 4100°K BLANCO FRIO BASE G5X2 MARCA TECNOLITE CON LAMPARA 2 x T5D120-LED/20W,  INCLUYE: CABLEADO AL TABLERO CON CONDUCTOR CALIBRE  No. 12 AWG. TIPO THW. MARCA CONDUMEX, MATERIAL PARA COLGANTEO, CONEXIONES, APAGADORES, MISCELÁNEOS, PRUEBAS Y TODO LO NECESARIO PARA SU BUEN FUNCIONAMIENTO.</t>
  </si>
  <si>
    <t>UM-IEL-LU-0010B</t>
  </si>
  <si>
    <t>UM-IEL-CO-0010</t>
  </si>
  <si>
    <t xml:space="preserve">SUMINISTRO Y COLOCACIÓN DE CONTACTO DOBLES TIPO DÚPLEX POLARIZADOS, CON POLO DE TIERRA FISICA A 127 VOLTS, MARCA ARROW HART O SIMILAR. INCLUYE:  TAPA REALZADA, CABLEADO, CONDUCTOR CALIBRE No. 12 AWG. TIPO THW. MARCA CONDUMEX, CONEXIONES, PRUEBAS Y MISCELÁNEOS. </t>
  </si>
  <si>
    <t>UM-IEL-IN-0020</t>
  </si>
  <si>
    <t>UM-IEL-RE-0010</t>
  </si>
  <si>
    <t>CAPITULO 5: INSTALACIONES</t>
  </si>
  <si>
    <t>TOTAL OBRA EXTERIOR</t>
  </si>
  <si>
    <t>PARTIDAS</t>
  </si>
  <si>
    <t>TOTAL</t>
  </si>
  <si>
    <t>POR PARTIDAS</t>
  </si>
  <si>
    <t>CAP. 0</t>
  </si>
  <si>
    <t>PRELIMINARES</t>
  </si>
  <si>
    <t>CAP. 1</t>
  </si>
  <si>
    <t>CIMENTACIÓN</t>
  </si>
  <si>
    <t>CAP. 4</t>
  </si>
  <si>
    <t>HERRERÍA Y CARPINTERÍA</t>
  </si>
  <si>
    <t>CAP. 5</t>
  </si>
  <si>
    <t>INSTALACIONES</t>
  </si>
  <si>
    <t>CAP. 6</t>
  </si>
  <si>
    <t xml:space="preserve">SUBTOTAL </t>
  </si>
  <si>
    <t>I.V.A. 16%</t>
  </si>
  <si>
    <t>TOTAL OBRA</t>
  </si>
  <si>
    <t>AMPLIACIÓN DE BIBLIOTECA CAMPUS PUERTO ESCONDIDO, EN LA UNIVERSIDAD DEL MAR</t>
  </si>
  <si>
    <t>DESPALME DE TERRENO NATURAL CON MAQUINARIA, ESPESOR PROMEDIO DE 20 CM, INCLUYE: MAQUINARIA, EQUIPO, MANO DE OBRA,  CARGA Y ACARREO DEL MATERIAL NO ÚTIL A 600 MTS. FUERA DE LA OBRA. TODO LO NECESARIO PARA SU CORRECTA EJECUCIÓN.</t>
  </si>
  <si>
    <t>UM-PRE-DE-0010</t>
  </si>
  <si>
    <t xml:space="preserve">EXCAVACION CON MAQUINARÍA PARA CEPAS (TIPO CAJÓN) EN CIMENTACIÓN DE EDIFICIOS, EN MATERIAL TIPO "B" A UNA PROFUNDIDAD DE 0 A 2.0 M. INCLUYE: AFINE DE TALUDES, ACARREO DENTRO Y FUERA DE LA OBRA DEL MATERIAL (ABUNDADO) NO UTILIZADO  PRODUCTO DE LA EXCAVACIÓN, A 650 MTS. FUERA DE LA OBRA. </t>
  </si>
  <si>
    <t>UM-CIM-EX-0020</t>
  </si>
  <si>
    <t>CONSTRUCCIÓN DE PLANTILLA DE 5 CM DE ESPESOR DE CONCRETO SIMPLE HECHO EN OBRA DE F'C=100 KG/CM2, INCLUYE: PREPARACIÓN DE LA SUPERFICIE, NIVELACIÓN, MAESTREADO Y COLADO, MANO DE OBRA, EQUIPO Y HERRAMIENTA.</t>
  </si>
  <si>
    <t>UM-CIM-PL-0010</t>
  </si>
  <si>
    <t>UM-CIM-PL-0020</t>
  </si>
  <si>
    <t>CONSTRUCCIÓN DE PLANTILLA DE 8 CM DE ESPESOR DE CONCRETO SIMPLE HECHO EN OBRA DE F'C=100 KG/CM2, INCLUYE: PREPARACIÓN DE LA SUPERFICIE, NIVELACIÓN, MAESTREADO Y COLADO, MANO DE OBRA, EQUIPO Y HERRAMIENTA.</t>
  </si>
  <si>
    <t>ACERO DE REFUERZO  EN CIMENTACIÓN CON ALAMBRÓN DEL #2. F´Y=2530KG/CM2, INCLUYE: SUMINISTRO, HABILITADO, ARMADO, TRASLAPES, GANCHOS (VER DETALLES ADICIONALES DE REFUERZO EN PLANOS ESTRUCTURALES) Y DESPERDICIOS.</t>
  </si>
  <si>
    <t>UM-CIM-AC-0010</t>
  </si>
  <si>
    <t>ACERO DE REFUERZO EN CIMENTACIÓN CON VARILLA #5 F´Y=4200KG/CM2,  INCLUYE: SUMINISTRO, HABILITADO, ARMADO, TRASLAPES, GANCHOS, ESCUADRAS (VER DETALLES ADICIONALES DE REFUERZO EN PLANOS ESTRUCTURALES), SILLETAS Y DESPERDICIOS.</t>
  </si>
  <si>
    <t>ACERO DE REFUERZO EN CIMENTACIÓN CON VARILLA #6 F´Y=4200KG/CM2,  INCLUYE: SUMINISTRO, HABILITADO, ARMADO, TRASLAPES, GANCHOS, ESCUADRAS (VER DETALLES ADICIONALES DE REFUERZO EN PLANOS ESTRUCTURALES), SILLETAS Y DESPERDICIOS.</t>
  </si>
  <si>
    <t>ACERO DE REFUERZO EN CIMENTACIÓN CON VARILLA #8 F´Y=4200KG/CM2,  INCLUYE: SUMINISTRO, HABILITADO, ARMADO, TRASLAPES, GANCHOS, ESCUADRAS (VER DETALLES ADICIONALES DE REFUERZO EN PLANOS ESTRUCTURALES), SILLETAS Y DESPERDICIOS.</t>
  </si>
  <si>
    <t>UM-CIM-AC-0040</t>
  </si>
  <si>
    <t>UM-CIM-AC-0050</t>
  </si>
  <si>
    <t>UM-CIM-AC-0070</t>
  </si>
  <si>
    <t>UM-CIM-CP-0040</t>
  </si>
  <si>
    <t>CONCRETO PREMEZCLADO F'C=250 KG/CM2 EN CIMENTACIÓN, T.M.A. 3/4", INCLUYE: COLOCADO, VIBRADO, CURADO DURANTE 7 DÍAS Y PRUEBAS DE LABORATORIO.</t>
  </si>
  <si>
    <t>UM-CIM-EN-0010</t>
  </si>
  <si>
    <t>MURETE DE ENRASE EN CIMENTACIÓN CON TABICÓN  DE CEMENTO 10X14X28CMS.  ASENTADO CON MORTERO CEMENTO-ARENA 1:3 DE 14 CM. DE ESPESOR, TRABAJO TERMINADO.</t>
  </si>
  <si>
    <t>UM-CIM-CD-0010A</t>
  </si>
  <si>
    <t>CADENA INTERIOR DE DESPLANTE TIPO CD1 DE DE 15X25 CMS. COLADO MONOLITICO CON CONCRETO F'C=250KG/CM2, ARMADA CON 4 VARILLAS DEL #3 Y EST. #2 @ 15 CM. INCLUYE: CIMBRA COMÚN, COLADO, DESCIMBRADO, CRUCE DE VARILLAS, CURADO, MANO DE OBRA, HERRAMIENTAS Y MATERIALES.</t>
  </si>
  <si>
    <t xml:space="preserve">RELLENO Y COMPACTACIÓN DE MATERIAL SELECTO  PRODUCTO DE EXCAVACIÓN CON EQUIPO MECÁNICO (PLACA VIBRATORIA)  Y AGUA EN CAPAS DE 20 CMS. DE ESPESOR AL 90% DE SU P.V.S INCLUYE: ACARREO DENTRO DE LA OBRA VOLUMEN MEDIDO COMPACTADO Y PRUEBAS DE LABORATORIO. </t>
  </si>
  <si>
    <t>UM-CIM-RE-0020</t>
  </si>
  <si>
    <t>UM-CIM-IM-0010</t>
  </si>
  <si>
    <t>SUMINISTRO Y APLICACIÓN DE IMPERMEABILIZANTE ASFÁLTICO EN CADENA ZOCLO, CADENA DE DESPLANTE EN TRES CARAS Y DOS HILADAS DE TABIQUE EN INTERIOR Y EXTERIOR, BASE SOLVENTE MARCA FESTER O SIMILAR, INCLUYE: MATERIALES, MANO DE OBRA, ACARREOS, DESPERDICIOS Y LIMPIEZA.</t>
  </si>
  <si>
    <t>CAPITULO 2.- ESTRUCTURAS</t>
  </si>
  <si>
    <t>UM-EST-CI-0015</t>
  </si>
  <si>
    <t>CIMBRA APARENTE EN COLUMNAS Y MUROS CON TRIPLAY DE PINO DE PRIMERA DE 16MM.  INCLUYE:  MATERIALES, ACARREOS, CORTES, DESPERDICIOS, HABILITADO, CIMBRADO, DESCIMBRA, MANO DE OBRA, EQUIPO, HERRAMIENTA Y CHAFLANES, EN PRIMER NIVEL.</t>
  </si>
  <si>
    <t>UM-EST-CI-0015A</t>
  </si>
  <si>
    <t>CIMBRA APARENTE EN COLUMNAS Y MUROS CON TRIPLAY DE PINO DE PRIMERA DE 16MM. INCLUYE:  MATERIALES, ACARREOS, CORTES, DESPERDICIOS, HABILITADO, CIMBRADO, DESCIMBRA, MANO DE OBRA, EQUIPO, HERRAMIENTA Y CHAFLANES, EN SEGUNDO NIVEL.</t>
  </si>
  <si>
    <t>UM-EST-CI-0030</t>
  </si>
  <si>
    <t>CIMBRA APARENTE EN TRABES O VIGAS CON TRIPLAY DE PINO DE PRIMERA DE 16 MM., SUPERFICIE LIMPIA, LIBRE DE SOBRANTE Y RESANE DE HUECOS. INCLUYE:  MATERIALES, ACARREOS, CORTES, DESPERDICIOS, HABILITADO, CIMBRADO, DESCIMBRADO, MANO DE OBRA, EQUIPO, HERRAMIENTA, CHAFLANES Y FRENTES EN PRIMER NIVEL.</t>
  </si>
  <si>
    <t>UM-EST-CI-0030A</t>
  </si>
  <si>
    <t>CIMBRA APARENTE EN TRABES O VIGAS CON TRIPLAY DE PINO DE PRIMERA DE 16 MM., SUPERFICIE LIMPIA, LIBRE DE SOBRANTE Y RESANE DE HUECOS INCLUYE:  MATERIALES, ACARREOS, CORTES, DESPERDICIOS, HABILITADO, CIMBRADO, DESCIMBRADO, MANO DE OBRA, EQUIPO, HERRAMIENTA, CHAFLANES Y FRENTES EN SEGUNDO NIVEL.</t>
  </si>
  <si>
    <t>UM-EST-CI-0040</t>
  </si>
  <si>
    <t>CIMBRA APARENTE EN LOSAS, ACABADO APARENTE CON TRIPLAY PRIMERA DE PINO DE 16MM. SUPERFICIE LIMPIA, LIBRE DE SOBRANTES Y RESANES DE HUECOS INCLUYE: MATERIALES, ACARREOS, CORTES, DESPERDICIOS, HABILITADO, CIMBRADO, DESCIMBRADO, MANO DE OBRA, EQUIPO, HERRAMIENTA, CHAFLANES, GOTERO Y FRENTES, EN PRIMER NIVEL.</t>
  </si>
  <si>
    <t>UM-EST-CI-0040A</t>
  </si>
  <si>
    <t>CIMBRA APARENTE EN LOSAS, ACABADO APARENTE CON TRIPLAY PRIMERA DE PINO DE 16MM. SUPERFICIE LIMPIA, LIBRE DE SOBRANTES Y RESANES DE HUECOS INCLUYE:  MATERIALES, ACARREOS, CORTES, DESPERDICIOS, HABILITADO, CIMBRADO, DESCIMBRADO, MANO DE OBRA, EQUIPO, HERRAMIENTA, CHAFLANES, GOTERO Y FRENTES, EN SEGUNDO NIVEL.</t>
  </si>
  <si>
    <t>UM-EST-AC-0010</t>
  </si>
  <si>
    <t>ACERO DE REFUERZO EN ESTRUCTURAS CON ALAMBRÓN DEL #2 F´Y=2530KG/CM2 INCLUYE: SUMINISTRO, HABILITADO, ARMADO, TRASLAPES, GANCHOS (VER DETALLES ADICIONALES DE REFUERZO EN PLANOS ESTRUCTURALES) Y DESPERDICIOS, EN 1 Y 2 NIVEL.</t>
  </si>
  <si>
    <t>UM-EST-AC-0020</t>
  </si>
  <si>
    <t>ACERO DE REFUERZO EN ESTRUCTURAS CON VARILLA DEL #3 F'Y=4200KG/CM2 INCLUYE: SUMINISTRO, HABILITADO, ARMADO, TRASLAPES, GANCHOS, ESCUADRAS, (VER DETALLES ADICIONALES DE REFUERZO EN PLANOS ESTRUCTURALES), SILLETAS, DESPERDICIOS EN 1 Y 2 NIVEL.</t>
  </si>
  <si>
    <t>UM-EST-AC-0030</t>
  </si>
  <si>
    <t>ACERO DE REFUERZO EN ESTRUCTURAS CON VARILLA DEL #4 F'Y=4200KG/CM2 INCLUYE: SUMINISTRO, HABILITADO, ARMADO, TRASLAPES, GANCHOS, ESCUADRAS, (VER DETALLES ADICIONALES DE REFUERZO EN PLANOS ESTRUCTURALES), SILLETAS, DESPERDICIOS, EN 1 Y 2 NIVEL.</t>
  </si>
  <si>
    <t>UM-EST-AC-0040</t>
  </si>
  <si>
    <t>ACERO DE REFUERZO EN ESTRUCTURAS CON VARILLA DEL #5 F'Y=4200KG/CM2 INCLUYE: SUMINISTRO, HABILITADO, ARMADO, TRASLAPES, GANCHOS, ESCUADRAS, (VER DETALLES ADICIONALES DE REFUERZO EN PLANOS ESTRUCTURALES), SILLETAS, DESPERDICIOS, EN 1 Y 2 NIVEL.</t>
  </si>
  <si>
    <t>UM-EST-AC-0050</t>
  </si>
  <si>
    <t>ACERO DE REFUERZO EN ESTRUCTURAS CON VARILLA DEL #6 F'Y=4200KG/CM2 INCLUYE: SUMINISTRO, HABILITADO, ARMADO, TRASLAPES, GANCHOS, ESCUADRAS, (VER DETALLES ADICIONALES DE REFUERZO EN PLANOS ESTRUCTURALES), SILLETAS, DESPERDICIOS, EN 1 Y 2 NIVEL.</t>
  </si>
  <si>
    <t>UM-EST-AC-0070</t>
  </si>
  <si>
    <t>ACERO DE REFUERZO EN ESTRUCTURAS CON VARILLA DEL #8 F'Y=4200KG/CM2 INCLUYE: SUMINISTRO, HABILITADO, ARMADO, TRASLAPES, GANCHOS, ESCUADRAS, (VER DETALLES ADICIONALES DE REFUERZO EN PLANOS ESTRUCTURALES), SILLETAS, DESPERDICIOS, EN 1 Y 2 NIVEL.</t>
  </si>
  <si>
    <t>UM-EST-CP-0040</t>
  </si>
  <si>
    <t>CONCRETO PREMEZCLADO F´C=250KG/CM2 EN ESTRUCTURAS Y LOSAS, COLADO MONOLITICAMENTE CON T.M.A. 3/4" INCLUYE: COLOCADO, VIBRADO, CURADO DURANTE 7 DÍAS MINIMO (3 VECES AL DIA) Y PRUEBAS DE LABORATORIO, EN LOSAS DE AZOTEA INCLUYE AFINE Y ACABADO PARA RECIBIR IMPERMEABILIZANTE, EN 1 Y 2 NIVEL.</t>
  </si>
  <si>
    <t>UM-EST-CH-0040</t>
  </si>
  <si>
    <t>CONCRETO HECHO EN OBRA CON UN F´C=250KG/CM2, EN ESTRUCTURA, T.M.A. 3/4" INCLUYE: ACARREOS, COLOCACIÓN, VIBRADO, CURADO DURANTE 7 DÍAS MÍNIMO, Y PRUEBAS DE LABORATORIO.</t>
  </si>
  <si>
    <t>TOTAL DE ESTRUCTURAS</t>
  </si>
  <si>
    <t>CAPITULO 3: ALBAÑILERIA Y ACABADOS</t>
  </si>
  <si>
    <t>UM-AA-CD-0030</t>
  </si>
  <si>
    <t xml:space="preserve">CADENA DE CONCRETO PARA ZOCLO F`C=250KG/CM2 DE 15X15 CM. ACABADO APARENTE ARMADO CON 2 VARILLAS DEL #3 FY=4200KG/CM2 Y ESTRIBOS DEL #2 @ 20 CM. INCLUYE: CIMBRADO, DESCIMBRADO, CRUCES DE VARILLAS, MANO DE OBRA HERRAMIENTA Y MATERIALES. </t>
  </si>
  <si>
    <t>UM-AA-CD-0040</t>
  </si>
  <si>
    <t>CADENA INTERMEDIA O DE CERRAMIENTO TIPO CC1 DE CONCRETO ARMADO F´C=250KG/CM2 DE  15X25 CMS, ARMADO CON 4 VARILLAS DEL #3 F´Y=4200 KG/CM2 Y ESTRIBOS DEL  #2 @ 15 CM. INCLUYE: CIMBRA COMÚN, COLADO, DESCIMBRADO, CRUCE DE VARILLAS, CURADO, MANO DE OBRA, HERRAMIENTAS Y MATERIALES, EN 1 Y 2 NIVEL.</t>
  </si>
  <si>
    <t>UM-AA-CD-0050</t>
  </si>
  <si>
    <t>CADENA DE CONCRETO MV F´C=250KG/CM2 DE 14X10 CM. ARMADA CON 2 VARILLAS DEL #3 Y ESTRIBOS DEL #2 @ 20 CM., ANCLANDOLA A LOS CASTILLOS (VER DETALLE EN PLANO ESTRUCTURAL) INCLUYE: CIMBRADO, DESCIMBRADO,  CRUCE DE VARILLAS, MANO DE OBRA, HERRAMIENTA Y MATERIALES.</t>
  </si>
  <si>
    <t>UM-AA-K0-0010</t>
  </si>
  <si>
    <t>CASTILLO DE CONCRETO K0 F´C= 250KG/CM2 DE 14x15 CMS. ARMADO CON 4 VARILLAS DEL No. 3 F´Y=4200KG/CM2 Y ESTRIBOS DEL #2, 6 @ 10, @ 20 CMS. INCLUYE: CIMBRA COMÚN, DESCIMBRADO Y CRUCES DE VARILLAS, ANCLAJE, ESCUADRAS,  MANO DE OBRA, HERRAMIENTA Y MATERIALES, EN 1 Y 2 NIVEL.</t>
  </si>
  <si>
    <t>UM-AA-K1-0010</t>
  </si>
  <si>
    <t>CASTILLO DE CONCRETO K1 Ó KS1 F´C=250KG/CM2 DE 14X20 CM. DE SECCIÓN, ARMADO CON 4 VARILLAS DEL #3 FÝ=4200KG/CM2 Y ESTRIBOS DEL #2, 6 @ 10, @ 17 CMS. INCLUYE: CIMBRA COMÚN, DESCIMBRADO, CRUCE DE VARILLAS, ANCLAJE, ESCUADRAS, MANO DE OBRA, HERRAMIENTA Y MATERIALES, EN 1 Y 2 NIVEL.</t>
  </si>
  <si>
    <t>UM-AA-MT-0010</t>
  </si>
  <si>
    <t>MURO DE TABIQUE DE BARRO ROJO RECOCIDO 7X14X28 CM. DE 14 CM. DE ESPESOR, A DIFERENTES ALTURAS, EN HILADAS A PLOMO Y A NIVEL JUNTEADO CON CEMENTO-MORTERO-ARENA PROPORCIÓN 1/2:1:4 1/2  ACABADO COMÚN. INCLUYE: ANDAMIOS ELEVACIONES A UNA ALTURA DE HASTA 5 M, MANO DE OBRA, HERRAMIENTA Y MATERIALES, EN 1 Y 2 NIVEL.</t>
  </si>
  <si>
    <t>FIRME DE CONCRETO F`C=200KG/CM2 DE 10 CMS. DE ESPESOR CON MALLA ELECTROSOLDADA 6X6/10-10 REFORZADO, ACABADO RÚSTICO PARA RECIBIR LOSETA INCLUYE: NIVELACIÓN Y COMPACTACIÓN, MATERIALES,CIMBRADO, COLADO, MANO DE OBRA, EQUIPO Y HERRAMIENTA.</t>
  </si>
  <si>
    <t>UM-AA-FI-0040A</t>
  </si>
  <si>
    <t>UM-AA-FN-0010</t>
  </si>
  <si>
    <t xml:space="preserve">FORJADO DE NARIZ EN BANQUETAS, SE INCLUYE UNICAMENTE CIMBRA Y MANO DE OBRA. </t>
  </si>
  <si>
    <t>UM-AA-CE-0010</t>
  </si>
  <si>
    <t>CEJA DE CONCRETO HIDRAULICO  F'C=250KG/CM2 SECCIÓN PROMEDIO 30x10 CMS. ACABADO ESCOBILLADO, ARMADO LONGITUDINAL CON 2 VARILLAS #3 A 25 CM.  INCLUYE: CIMBRA APARENTE, CLAFLAN, COLADO, DESCIMBRADO, CURADO, MANO DE OBRA Y TODO LO NECESARIO PARA SU CORRECTA EJECUCIÓN.</t>
  </si>
  <si>
    <t>UM-AA-RA-0010</t>
  </si>
  <si>
    <t xml:space="preserve">RAMPA Y DESCANSO PARA ESCALERA DE CONCRETO HIDRAULICO F´C=250KG/CM2. DE 11 CM. DE ESPESOR, REFORZADO CON VARILLA DEL #3 F´Y=4200KG/CM2. @ 20 CM. EN  AMBOS SENTIDOS, DESCANSO COLOCADO CON GRANZÓN, ACABADO DESLAVADO, INCLUYE: TRAZO, CIMBRA APARENTE CON TRIPLAY DE PINO DE PRIMERA DE 16 MM. SUPERFICIE LIMPIA, DESCIMBRADO, HABILITADO DE MATERIALES, ANCLAJE A CADENAS Y TRABES, ARMADO DE PARRILLA, BASTONES @ 40 CM. CONCRETO CON T.M.A. 3/4", ACARREO, COLADO, VIBRADO, CURADO, MANO DE OBRA, HERRAMIENTA,  MATERIALES Y TODO LO NECESARIO PARA SU CORRECTA EJECUCION (VER ARMADO Y DETALLE EN PLANO). </t>
  </si>
  <si>
    <t>UM-AA-ES-0010</t>
  </si>
  <si>
    <t>FORJADO DE ESCALÓN DE CONCRETO F´C=250KG/CM2, DE 35 CMS. DE HUELLA Y 18 CMS. DE PERALTE, FORJADO DE NARIZ CON CIMBRA APARENTE DE 10X5 CMS. (VER DETALLE EN PLANO), ARMADO DE PARRILLA CON VARILLAS #3 @ 18 CM. AMBOS SENTIDOS, COLADO CON GRANZÓN, ACABADO DESLAVADO, INCLUYE: TRAZO, CIMBRA APARENTE, DESCIMBRADO HABILITADO DE MATERIALES, ANCLAJE A CADENAS Y TRABES, ACARREO, COLADO, VIBRADO, CURADO, MANO DE OBRA, HERRAMIENTA Y MATERIALES.</t>
  </si>
  <si>
    <t>UM-AA-AP-0010</t>
  </si>
  <si>
    <t>UM-AA-PI-0010</t>
  </si>
  <si>
    <t>UM-AA-PI-0030</t>
  </si>
  <si>
    <t>UM-AA-IM-0020</t>
  </si>
  <si>
    <t>SUMINISTRO Y COLOCACIÓN DE IMPERMEABILIZANTE EN AZOTEAS MARCA IMPERLLANTA A 2 MANOS COLOR TERRACOTA, REFORZADO CON MEMBRANA, GARANTIA A 7 AÑOS. INCL: PREPARACIÓN DE LA SUPERFICIE, (LIMPIEZA Y SELLADO CON MEZCLA DE IMPERLLANTA Y SELLADOR PROPORCIÓN 2:1), CALAFATEO DE GRIETAS EN CASO DE EXISTIR Y CHAFLANES CON CEMENTO PLÁSTICO (EMULASTIC DE COMEX), APLICACIÓN DE LA PRIMERA MANO PARA PROCEDER A LA COLOCACIÓN DE LA MENBRANA, TRASLAPES EN MEMBRANA, APLICACIÓN DE LA SEGUNDA MANO, RECORTES, ACARREO Y ELEVACION DE LOS MATERIALES A UNA ALTURA DE 7.80 MTS.</t>
  </si>
  <si>
    <t>UM-AA-LI-0010</t>
  </si>
  <si>
    <t>LIMPIEZA GENERAL DE LA OBRA. Y NIVELACION DEL TERRENO EN ÁREA DE MANIOBRAS, INCLUYE: TENDIDO DE MATERIALES RELLENO Y EXTRACCIÓN DE MATERIAL DE ESCOMBRO FUERA DE LA OBRA.</t>
  </si>
  <si>
    <t>TOTAL DE ALBAÑILERIA Y ACABADOS</t>
  </si>
  <si>
    <t>UM-HYC-BA-0010</t>
  </si>
  <si>
    <t>SUMINISTRO Y COLOCACION DE BARANDAL PARA ESCALERA A BASE DE ALUMINIO NATURAL DE 2" CON TUBO DE 3" DE DIAMETRO COMO PASAMANOS A 1.00 METRO DE ALTURA Y PANTALLA DE ACRILICO OPALINO, INCLUYE: PLACAS DE 1/4" DE ESPESOR  ENPOTRADOS EN MUROS, PISOS, Y TODO LO NECESARIO PARA SU CORRECTA COLOCACION.</t>
  </si>
  <si>
    <t>UM-HYC-VA-0010</t>
  </si>
  <si>
    <t>SUMINISTRO Y COLOCACION DE CANCELERIA DE ALUMINIO ANODIZADO NATURAL DE 3", FIJADA CON TAQUETES Y TORNILLOS SEGÚN DETALLES Y ESPECIFICACIONES DE PLANO. INCLUYE: CRISTAL FILTRASOL  DE 6 MM, SEGUROS DE EMBUTIDO, RIELES Y BISAGRAS EN VENTANAS, SELLADO CON SILICON Y SELLADOR ACRILASTIC EN MARCOS Y TODO LO NECERARIO PARA SU BUEN FUNCIONAMIENTO.</t>
  </si>
  <si>
    <t>TOTAL DE HERRERIA Y CARPINTERIA</t>
  </si>
  <si>
    <t>B) INSTALACIÓN ELÉCTRICA, RED Y ALARMAS</t>
  </si>
  <si>
    <t>UM-IEL-LC-0010</t>
  </si>
  <si>
    <t>SALIDA PARA LUMINARIA Y CONTACTO, CON CAJA DE REGISTRO Y CHALUPAS DE PVC DE 13 Y 19 MM., TUBO Y CONECTOR CONDUIT DE PVC. TIPO PESADO DE 13, 19 Y 25 MM., INCLUYE: RANURAS, RESANES EN MUROS, GUIAS DE ACERO GALVANIZADO C.14 Y TODO LO NECESARIO PARA SU CORRECTA EJECUCION (VER PLANO ELÉCTRICO).</t>
  </si>
  <si>
    <t>UM-IEL-AC-0010</t>
  </si>
  <si>
    <t>UM-IEL-AP-0010</t>
  </si>
  <si>
    <t>SALIDA PARA APAGADOR SENCILLO O DE ESCALERA Y CONTROL DE VENTILADOR CON CHALUPA DE PVC. TUBO Y CONECTOR CONDUIT DE PVC. TIPO PESADO DE 13 Y 19 MM.,  INCLUYE: RANURAS, RESANES EN MUROS, GUIAS DE ACERO GALVANIZADO C. 14 Y TODO LO NECESARIO PARA SU CORRECTA EJECUCIÓN Y FUNCIONAMIENTO (VER PLANO ELECTRICO).</t>
  </si>
  <si>
    <t>UM-IEL-AL-0010</t>
  </si>
  <si>
    <t>SALIDA PARA SISTEMA DE ALARMA, CÁMARA Y CAÑON PROYECTOR CON CHALUPA DE PVC, TUBO Y CONECTOR CONDUIT DE PVC. TIPO PESADO DE 13 Ó 19 MM. INCLUYE: RANURAS, RESANES EN MUROS, GUIAS DE ACERO GALVANIZADO C. 14 Y TODO LO NECESARIO PARA SU CORRECTA EJECUCION (VER PLANO ELECTRICO).</t>
  </si>
  <si>
    <t>UM-IEL-LU-0050</t>
  </si>
  <si>
    <t>UM-IEL-TE-0005</t>
  </si>
  <si>
    <t>SUMINISTRO Y TENDIDO DE TUBO CONDUIT PVC 2" DE DIÁMETRO TIPO PESADO, INCLUYE: CONEXIÓN, UNION A REGISTRO, MATERIALES, MANO DE OBRA, EQUIPO, HERRAMIENTA Y TODO LO NECESARIO PARA SU CORRECTA EJECUCIÓN. UNIDAD DE OBRA TERMINADA.</t>
  </si>
  <si>
    <t>UM-IEL-TE-0030</t>
  </si>
  <si>
    <t>UM-IEL-EN-0010</t>
  </si>
  <si>
    <t>ENCOFRADO PARA TUBERÍA ELÉCTRICA O DE RED DE 20X20 CMS. CON CONCRETO HIDRÁULICO F´C=150KG/CM2, INCLUYE: TRAZO, EXCAVACIÓN DE CEPA, CAMA DE ARENA DE 10 CM DE ESPESOR PARA TENDIDO DE TUBERIA, RELLENO COMPACTADO PARA CUBRIR EL ENCOFRADO, MATERIAL, MANO DE OBRA, EQUIPO, HERRAMIENTA Y TODO LO NECESARIO PARA SU CORRECTA EJECUCIÓN.</t>
  </si>
  <si>
    <t>UM-IEL-RR-0020</t>
  </si>
  <si>
    <t>TOTAL DE INSTALACIÓN ELÉCTRICA, RED Y ALARMAS</t>
  </si>
  <si>
    <t>TOTAL DE INSTALACIONES</t>
  </si>
  <si>
    <t>CAPITULO 6: OBRA EXTERIOR</t>
  </si>
  <si>
    <t>FIRME DE CONCRETO F`C=150KG/CM2 DE 10 CMS. DE ESPESOR CON MALLA ELECTROSOLDADA 6X6/10-10 REFORZADO, ACABADO ESCOBILLADO, INCLUYE: MATERIALES, ACARREOS, PREPARACION DE LA SUPERFICIE, NIVELACIÓN, CIMBRADO, COLADO, MANO DE OBRA, EQUIPO Y HERRAMIENTA.</t>
  </si>
  <si>
    <t>UM-AA-FI-0020</t>
  </si>
  <si>
    <t>UM-AA-JU-0010</t>
  </si>
  <si>
    <t>SEPARACIÓN ENTRE CASTILLOS-COLUMNAS-MUROS CON PLACA DE POLIESTIRENO DE 2.5 CM., CANAL DE LÁMINA CALIBRE 18, CON 2 TAQUETES DE EXPANSIÓN  1/4" DE DIÁMETRO @ 50 CM. VERTICALES (VER DETALLE EN PLANO), INCLUYE: MANO DE OBRA, HERRAMIENTA Y MATERIALES, EN 1 Y 2 NIVEL.</t>
  </si>
  <si>
    <t>UM-AA-PR-0010</t>
  </si>
  <si>
    <t>PRETIL DE CONCRETO ARMADO F´C=250KG/CM2.  DE ALTURA VARIABLE Y 12 CMS. DE ESPESOR ARMADO CON  VARILLAS DEL No. 3 F'Y=4200 KG/CM2, @ 20 CMS. EN AMBOS SENTIDOS, CIMBRA APARENTE, DESCIMBRADO, ANCLAJE DE VARILLAS, MANO DE OBRA, HERRAMIENTA Y MATERIALES.</t>
  </si>
  <si>
    <t>UM-AA-BA-0010</t>
  </si>
  <si>
    <t>BAJADA DE AGUAS PLUVIALES CON TUBO PVC DE 4” TIPO PESADO AHOGADA EN CASTILLO DE CONCRETO DE 15X20 CMS. NO ESTRUCTURAL. INCLUYE: SUMINISTRO Y COLOCACIÓN DE COLADERA HELVEX 4954, CODO Y TEE DE PVC DE 4”, TRABAJO TERMINADO PARA SU CONEXIÓN, PRUEBAS, MANO DE OBRA, HERRAMIENTA, ACCESORIOS Y MATERIALES NECESARIOS PARA SU BUEN FUNCIONAMIENTO.</t>
  </si>
  <si>
    <t>UM-AA-CH-0020</t>
  </si>
  <si>
    <t>CHAFLÁN DE CONCRETO F´C=150KG/CM2. DE 10X10 CMS. EN AZOTEA, INCLUYE: AFINE DE SUPERFICIE PARA RECIBIR IMPERMEABILIZANTE, MANO DE OBRA, HERRAMIENTA Y MATERIALES.</t>
  </si>
  <si>
    <t>UM-AA-LO/C-0030</t>
  </si>
  <si>
    <t>UM-EST-ME-6666</t>
  </si>
  <si>
    <t>SUMINISTRO Y COLOCACIÓN DE BOVEDILLA DE POLIESTIRENO DE 35 CM DE ALTURA CON CAPACIDAD DE CARGA DE 12 KG/M3. INCLUYE: FIJACIÓN, RECORTES, HERRAMIENTA, MANO DE OBRA Y TODO LO NECESARIO PARA SU CORRECTA EJECUCIÓN.</t>
  </si>
  <si>
    <t>UM-EST-BP-0035</t>
  </si>
  <si>
    <t>UM-AA-APL-0010</t>
  </si>
  <si>
    <t>UM-IEL-SP-0010</t>
  </si>
  <si>
    <t>SUMINISTRO Y COLOCACIÓN DE SUPRESORES DE TRANSITORIOS TVS2HWA50X SQUARE D SURGELOGIC HWA 208 Y / 120 VCA   3F 4H 50 KA. INCLUYE: MATERIAL, MANO DE OBRA Y TODO LO NECESARIO PARA SU CORRECTA INSTALACIÓN.</t>
  </si>
  <si>
    <t>SUMINISTRO Y COLOCACION DE PUERTA DE EMERGENCIA P1 DE 1.25 X 3.00 MTS CON ANTEPECHO DE 1.25 X  0.70 MTS., DE CANCELERIA  DE ALUMINIO ANODIZADO  NATURAL DE 3", FIJADA CON TAQUETES Y TORNILLOS SEGÚN DETALLES Y ESPECIFICACIONES DE PLANO, INCLUYE: ENDUELADO DE ALUMINIO EN LA PARTE INFERIOR DE LAS HOJAS Y CRISTAL  FILTRASOL DE 6MM EN LA SUPERIOR. BARRA ANTIPÁNICO CON SEGURO DE RESBALÓN, BISAGRAS, SELLADOR CON SILICÓN Y SELLADOR ACRILASTIC EN MARCOS Y TODO LO NECESARIO PARA SU BUEN FUNCIONAMIENTO.</t>
  </si>
  <si>
    <t>UM-HYC-PA-0011B</t>
  </si>
  <si>
    <t>UM-HYC-PU-0070</t>
  </si>
  <si>
    <t>UM-IEL-LU-0070</t>
  </si>
  <si>
    <t>SUMINISTRO Y RELLENO DE MATERIAL DE BANCO COMPACTADO,  CON EQUIPO MECÁNICO (PLACA VIBRATORIA)  Y AGUA, EN CAPAS DE 20 CMS. ESPESOR AL 90% DE SU P.V.S. INCLUYE: ACARREO DENTRO DE LA OBRA  VOLUMEN MEDIDO COMPACTADO Y PRUEBAS DE LABORATORIO (INFORME DE CALIDAD Y PRUEBA DE COMPACTACIÓN).</t>
  </si>
  <si>
    <t>SUMINISTRO Y COLOCACION DE JUNTA CONSTRUCTIVA DE ESTRUCTURA NUEVA A EXISTENTE PARA ACCESO, INCLUYE:  DEMOLICION DE MURO DE 14 CM. DE ESPESOR, CORTES CON CINCEL Y CORTADORA, RETIRO DE ESCOMBRO, REPOSICION DE PISOS, ENBOQUILLADOS, RESANES, COLOCACION DE POLIESTIRENO DENSIDAD 12 KG/M3 Y TAPA JUNTAS DE 6 CMS., PINTURA, MANO DE OBRA, HERRAMIENTAS Y MATERIALES, TRABAJO TERMINADO Y TODO LO NECESARIO PARA SU CORRECTA EJECUCION Y BUEN FUNCIONAMIENTO.</t>
  </si>
  <si>
    <t>UM-AA-JU-0020</t>
  </si>
  <si>
    <t>SUMINISTRO Y COLOCACION DE PUERTA DE ACCESO P2 DE ALUMINIO ANODIZADO NATURAL DE 3" A DOS HOJAS DE 1.96  X 3.00 MTS CON ANTEPECHO DE 1.96 X 0.70 MTS., FIJADA C/TAQUETES Y TORNILLOS, VER ESPECIFICACIONES DE PLANO, INCLUYE; CRISTAL CLARO DE 6 MM EN LA PARTE SUPERIOR Y ACRILICO ESMERILADO EN LA INFERIOR. BISAGRAS HIDRAULICAS DE PISO (JACKSON), CHAPA PHILLIPS 575 DK, BARRA DE EMPUJE, SELLADO CON SILICON Y SELLADOR ACRILASTIC EN MARCOS, Y TODO LO NECESARIO PARA SU BUEN FUNCIONAMIENTO.</t>
  </si>
  <si>
    <t>SUMINISTRO Y COLOCACION DE ESCALERA MARINA PARA SUBIR AZOTEA A BASE DE ESTRUCTURA METALICA CON TUBO CEDULA 40 DE 3/4" DE DIAMETRO DE 50 CMS. DE ANCHO, INCLUYE: FIJACIÓN A MURO CON TAQUETES, APLICACIÓN DE PREMIER, PINTURA EPOXICA MARCA DUPONT A DOS MANOS, COLOR INDICADO EN OBRA, Y TODO LO NECESARIO PARA SU CORRECTA COLOCACIÓN.</t>
  </si>
  <si>
    <t>UM-HYC-EM-0010</t>
  </si>
  <si>
    <t>SALIDA PARA AIRE ACONDICIONADO TIPO MINI-SPLIT CON CAJA DE REGISTRO PARA AIRE ACONDICIONADO, SERIE RECTANGULAR DEL CATALOGO FSDT-2 DE 3/4" CON TAPA CIEGA DS-100 A PRUEBA DE LLUVIA, CONECTOR GLÁNDULA PARA AIRE ACONDICIONADO CON EMPAQUE REDUCTOR TIPO CGB-294, MARCA CROUSE-HINOS Y TUBO  TIPO PESADO DE 19 Y 25 MM.  INCLUYE: TODO LO NECESARIO PARA SU CORRECTA EJECUCIÓN. (VER PLANO ELÉCTRICO)</t>
  </si>
  <si>
    <t>UM-IEL-AC-0050A</t>
  </si>
  <si>
    <t>SUMINISTRO E INSTALACIÓN DE EQUIPO DE AIRE ACONDICIONADO TIPO MINISPLIT SOLO FRIO MCA. CARRIER CON CAPACIDAD DE 4.5 T.R. (56, OOO BTU'S) R-410A ECOLÓGICO ALTA EFICIENCIA 16 SEER A 220 VOLTS, 1F, 60 HZ, EN LA UNIDAD CONDENSADORA. INCLUYE: CONDUCTOR CALIBRE No. 8 Y DESNUDO No. 10, CONEXIONES, MISCELANEOS, PRUEBAS Y TODO LO NECESARIO PARA SU CORRECTA INSTALACIÓN.</t>
  </si>
  <si>
    <t>UM-IEL-TA-0012</t>
  </si>
  <si>
    <t>UM-IEL-TA-0020B</t>
  </si>
  <si>
    <t>SUMINISTRO, COLOCACION E INSTALACIÓN DE TABLERO PARA AIRE ACONDICIONADO NQ430L2C, CON INTERRUPTOR PRINCIPAL DE 3X225 A. MCA. SQUARE 'D, CON 8 TUBOS CONDUIT PVC USO PESADO DE 25 MM,  CONECTADOS A REGISTRO PRINCIPAL, INCLUYE: CONECTORES, INSTALACIONES, AMACIZADO,PRUEBAS, MATERIAL,MANO DE OBRA  Y TODO LO NECESARIO P/ SU BUEN FUNCIONAMIENTO.</t>
  </si>
  <si>
    <t>UM-IEL-IN-0010</t>
  </si>
  <si>
    <t>SUMINISTRO Y COLOCACIÓN DE INTERRUPTOR TERMOMAGNETICO DE 10 AMPERES INCLUYE: INSTALACIÓN, CONEXIONES Y PRUEBAS.</t>
  </si>
  <si>
    <t>UM-IEL-IN-0040</t>
  </si>
  <si>
    <t>SUMINISTRO Y COLOCACIÓN DE INTERRUPTOR TERMOMAGNETICO DE 15 AMPERES INCLUYE: INSTALACIÓN, CONEXIONES Y PRUEBAS.</t>
  </si>
  <si>
    <t>SUMINISTRO Y COLOCACIÓN DE INTERRUPTOR TERMOMAGNETICO DE 30 AMPERES INCLUYE: INSTALACIÓN, CONEXIONES Y PRUEBAS.</t>
  </si>
  <si>
    <t>UM-IEL-IN-0040B</t>
  </si>
  <si>
    <t>SUMINISTRO Y COLOCACIÓN DE INTERRUPTOR TERMOMAGNÉTICO DE 2X40 AMPERES INCLUYE: INSTALACIÓN, CONEXIONES Y PRUEBAS.</t>
  </si>
  <si>
    <t>SUMINISTRO Y TENDIDO DE TUBO CONDUIT PVC 1" DE DIÁMETRO TIPO PESADO, INCLUYE: CONEXIÓN, UNION A REGISTRO, MATERIALES, MANO DE OBRA, EQUIPO, HERRAMIENTA Y TODO LO NECESARIO PARA SU CORRECTA EJECUCIÓN UNIDAD DE OBRA TERMINADA.</t>
  </si>
  <si>
    <t>UM-IEL-D8-0010</t>
  </si>
  <si>
    <t>SUMINISTRO Y COLOCACION DE CABLE DESNUDO PARA TIERRA FISICA CALIBRE No. 8 AWG. MARCA, CONDUMEX O SIMILAR INCLUYE: CABLEADO, CONEXIONES, MISCELANEOS Y PRUEBAS.</t>
  </si>
  <si>
    <t>COLOCACION DE CONDUCTOR CUADRUPLEX MARCA VULCANEL O VULCALAT XLP-DRS 90°C, 600V DE ALUMINIO DURO Y AISLAMIENTO XLP, CALIBRE 4/0 AWG (3X4/0+1X4/0), INCLUYE: CABLEADO, CONEXIONES, MISCELANEOS Y PRUEBAS.</t>
  </si>
  <si>
    <t>COLOCACION DE CABLE DESNUDO PARA TIERRA FISICA CALIBRE No. 2 AWG. MARCA, CONDUMEX O SIMILAR INCLUYE: CABLEADO, CONEXIONES, MISCELANEOS Y PRUEBAS.</t>
  </si>
  <si>
    <t>SUMINISTRO Y TENDIDO DE TUBERIA TIPO PAD 3"  DE DIÁMETRO LISO RD 17, INCLUYE: CONEXIÓN, UNION A REGISTRO, MATERIALES, MANO DE OBRA, EQUIPO, HERRAMIENTA Y TODO LO NECESARIO PARA SU CORRECTA EJECUCIÓN. UNIDAD DE OBRA TERMINADA.</t>
  </si>
  <si>
    <t>UM-IEL-C4-0010</t>
  </si>
  <si>
    <t>SUMINISTRO Y COLOCACIÓN DE CONDUCTOR CALIBRE No. 4 AWG. MARCA CONDUMEX O SIMILAR INCLUYE: CABLEADO, CONEXIONES, MISCELANEOS Y PRUEBAS.</t>
  </si>
  <si>
    <t>UM-IEL-C8-0010</t>
  </si>
  <si>
    <t>SUMINISTRO Y COLOCACIÓN DE CONDUCTOR CALIBRE No. 8 AWG. MARCA CONDUMEX O SIMILAR INCLUYE: CABLEADO, CONEXIONES, MISCELANEOS Y PRUEBAS.</t>
  </si>
  <si>
    <t>UM-IEL-TE-0030B</t>
  </si>
  <si>
    <t>TENDIDO DE TUBERIA TIPO PAD 3"  DE DIÁMETRO LISO RD 17, INCLUYE: CONEXIÓN, UNION A REGISTRO, MATERIALES, MANO DE OBRA, EQUIPO, HERRAMIENTA Y TODO LO NECESARIO PARA SU CORRECTA EJECUCIÓN. UNIDAD DE OBRA TERMINADA.</t>
  </si>
  <si>
    <t>COLOCACION E INSTALACIÓN DE INTERRUPTOR DE POTENCIA I-LINE MARCA SQUARE D TIPO FA 36100 (PARA TABLERO I-LINE CATALOGO LA400M62A), INCLUYE: INTERRUPTOR TERMOMAGNETICO PRINCIPAL DE 3X40 AMP MODELOS NQOD 124AB12F, CONECTORES, INSTALACIONES, AMACIZADO,PRUEBAS, MATERIAL,MANO DE OBRA  Y TODO LO NECESARIO P/ SU BUEN FUNCIONAMIENTO.</t>
  </si>
  <si>
    <t>UM-IEL-TF-0010B</t>
  </si>
  <si>
    <r>
      <t xml:space="preserve">SUMINISTRO Y COLOCACIÓN DEL SISTEMA DE TIERRA FISICA CON 4 TUBOS DE ALBAÑAL DE CONCRETO DE 8" DE DIAMETRO, (4 VARILLAS COOPERWELD DE 5/8"X 3MTS., CABLE DESNUDO CALIBRE 2/0 AWG HASTA EL REGISTRO, SOLDADURA EXOTERMICA CADWEL No. 90, POLVO QUÍMICO GEM </t>
    </r>
    <r>
      <rPr>
        <b/>
        <sz val="10"/>
        <rFont val="Calibri"/>
        <family val="2"/>
        <scheme val="minor"/>
      </rPr>
      <t>SUMINISTRADO POR LA UMAR</t>
    </r>
    <r>
      <rPr>
        <sz val="10"/>
        <rFont val="Calibri"/>
        <family val="2"/>
        <scheme val="minor"/>
      </rPr>
      <t>); INCLUYE: EXCAVACIÓN, DE 1.00 MT. DE ALTURA X 25 CM. DE DIAMETRO, INSTALACIÓN, CONEXIÓN, PRUEBAS Y TODO LO NECESARIO PARA SU CORRECTA EJECUCIÓN.</t>
    </r>
  </si>
  <si>
    <t>UM-IEL-C4/0-0010B</t>
  </si>
  <si>
    <t>UM-IEL-D2-0010B</t>
  </si>
  <si>
    <t>UM-OE-BA-0010</t>
  </si>
  <si>
    <t>UM-OE-CP-0012</t>
  </si>
  <si>
    <t>FORMACIÓN DE CUNETA PLUVIAL CON UN DESARROLLO DE 1.20 MTS Y ESPESOR DE 10 CM HECHA A BASE DE CONCRETO F'C=200 KG/CM2 ACABADO COMÚN, COLADO EN LOSAS DE 2.50 MTS COMO MAXIMO, INCLUYE: JUNTA FRIA, TRAZO, CORTES, EXCAVACIONES, RELLENO Y TODO LO NECESARIO PARA SU CORRECTA EJECUCIÓN.</t>
  </si>
  <si>
    <t>UM-OE-GU-0010</t>
  </si>
  <si>
    <t>GUARNICIÓN DE CONCRETO F´C=250KG/CM2. ACABADO BOLEADO  SECCIÓN 15X20X30 CM. CIMBRA APARENTE, INCLUYE: TRAZO, NIVELACIÓN, EXCAVACIÓN, RELLENO, COMPACTACIÓN, CIMBRA, COLADO, CURADO, DESCIMBRADO, MANO DE OBRA, HERRAMIENTA Y MATERIALES.</t>
  </si>
  <si>
    <t>CAP. 2</t>
  </si>
  <si>
    <t>CAP. 3</t>
  </si>
  <si>
    <t>ALBAÑILERÍA Y ACABADOS</t>
  </si>
  <si>
    <t>ESTRUCTURAS</t>
  </si>
  <si>
    <t>SUMINISTRO Y COLOCACIÓN DE MALLA ELECTROSOLDADA  DE 3.43 MM DE DIAM. RESISTENCIA DE 4000 KG/M2 6X6- 6/6, 0.97 KG X M2 SUJETA A LAS NERVADURA, INCLUYE: MATERIAL, CORTES, SUJECIÓN, TRASLAPES, MANO DE OBRA, HERRAMIENTAS Y TODO LO NECESARIO PARA SU CORRECTA COLOCACIÓN.</t>
  </si>
  <si>
    <t>APLANADO ACABADO FINO CON ESPONJA, MORTERO: CEMENTO ARENA PROP. 1:4 A PLOMO Y REGLA DE 2 A 2.5CMS DE ESPESOR, PREPARACIÓN DE LA SUPERFICIE POR APLANAR (PICADO Y/O HUMEDECIDO DEPENDIENDO DE LA SUPERFICIE),  CURADO Y DEJANDO PARTIR EL REPELLADO, ACABADO CON FLOTA O PLANA DE MADERA HASTA OBTENER TEXTURA UNIFORME, SIN OQUEDADES, RAYONES, PROTUBERANCIAS. INCLUYE: MATERIAL, MANO DE OBRA, ANDAMIOS, REMATES Y ARISTAS A REGLA, BOQUILLAS Y RECORTES DE APLANADO PARA ZOCLO.</t>
  </si>
  <si>
    <t>APLANADO DE PLAFOND ACABADO FINO CON ESPONJA, CON MORTERO: CEMENTO ARENA PROP. 1:4 A PLOMO Y REGLA DE 2 A 2.5CMS.  DE ESPESOR, PREPARACIÓN DE LA SUPERFICIE POR APLANAR (PICADO Y/O HUMEDECIDO DEPENDIENDO DE LA SUPERFICIE),  CURADO Y DEJANDO PARTIR EL REPELLADO, ACABADO CON FLOTA O PLANA DE MADERA HASTA OBTENER TEXTURA UNIFORME, SIN OQUEDADES, RAYONES, PROTUBERANCIAS. INCLUYE: FIJACIÓN DE MALLA TIPO GALLINERA ANCLADA A LAS NERVADURAS DE LA LOSA,  MATERIAL, MANO DE OBRA, ANDAMIOS, REMATES Y RECORTES DE APLANADO EN UNION CON MUROS.</t>
  </si>
  <si>
    <t>APLICACIÓN DE PINTURA 100% ACRILICA, ACABADO MATE, BASE AGUA, EN MUROS, COLUMNAS, TRABES Y PLAFÓN. COLOR BLANCO OSTIÓN Y BLANCO AMANECER EN INTERIORES Y COLOR SIMILAR A EDIFICIOS EXISTENTES EN EXTERIOR,  DENSIDAD DE 1.025 - 1.38 G/ML, SOLIDOS EN PESO 50% MINIMO, APLICADO SOBRE UNA CAPA DE SELLADOR, TRABAJO TERMINADO A DOS MANOS, INCLUYE: MATERIALES, PREPRARACIÓN DE LA SUPERFICIE, ANDAMIOS, REBABEAR Y PLASTE NECESARIO.</t>
  </si>
  <si>
    <t>APLICACIÓN DE PINTURA 100% ACRILICA, ACABADO MATE, BASE AGUA, DENSIDAD DE 1.025 - 1.38 G/ML, SOLIDOS EN PESO 50% MINIMO, EN ZOCLO DE CONCRETO CON ACABADO APARENTE O APLANADO, DE 10 CMS. DE ESPESOR COLOR INDICADO EN OBRA. INCLUYE: TRAZO, BOQUILLAS, MATERIALES, EQUIPO Y MANO DE OBRA.</t>
  </si>
  <si>
    <t>COLOCACIÓN DE LOSETA CERÁMICA ANTIDERRAPANTE DE PRIMERA CALIDAD, RECTIFICADO ESMALTADO, CON DIMENSIÓN DE 49 X 49 CM, ASENTADA CON MORTERO: CEMENTO-ARENA PROPORCIÓN 1:4, A HUESO. INCLUYE: MANO DE OBRA, EMBOQUILLADO COLOR A DEFINIR EN OBRA, CORTES RECTOS A 45°, REMATES, DESPERDICIOS, LIMPIEZA DEL ÁREA DE TRABAJO Y RETIRO DE SOBRANTES FUERA DE LA OBRA. (LOSETA SUMINISTRADA POR LA UMAR).</t>
  </si>
  <si>
    <t>SUMINISTRO Y COLOCACIÓN DE ARBOTANTE INTERIOR, MODELO MELSI TL-1102/S CON TRANSFORMADOR, 120 V, BASE G9X2,  MARCA TECNOLITE, INCLUYE: CABLEADO AL TABLERO CONDUCTOR CALIBRE  No. 12 AWG. TIPO THW. MARCA CONDUMEX, CONEXIONES, APAGADOR SENCILLO O DE ESCALERA, MISCELÁNEOS, PRUEBAS Y TODO LO NECESARIO PARA SU BUEN FUNCIONAMIENTO.</t>
  </si>
  <si>
    <r>
      <t xml:space="preserve">SUMINISTRO Y COLOCACIÓN DE LUMINARIA ARBOTANTE EXTERIOR LEDS 100 W MOD LQ-LED/006/65 LUMIERE VI 6500°K MARCA TECNOLITE INCLUYE: CABLEADO AL TABLERO CON CONDUCTOR CALIBRE  </t>
    </r>
    <r>
      <rPr>
        <b/>
        <sz val="10"/>
        <rFont val="Calibri"/>
        <family val="2"/>
        <scheme val="minor"/>
      </rPr>
      <t>No. 12 AWG</t>
    </r>
    <r>
      <rPr>
        <sz val="10"/>
        <rFont val="Calibri"/>
        <family val="2"/>
        <scheme val="minor"/>
      </rPr>
      <t>. TIPO THW. MARCA CONDUMEX, CONEXIONES, APAGADORES, MISCELÁNEOS, PRUEBAS Y TODO LO NECESARIO PARA SU BUEN FUNCIONAMIENTO.</t>
    </r>
  </si>
  <si>
    <t>REGISTRO ELÉCTRICO DE 100X100X80CM. MEDIDAS INTERIORES, TIPO BANCA, A BASE DE TABICÓN DE CEMENTO DE 10X14X28 CMS. REPELLADO FINO EN INTERIOR Y EXTERIOR CON MORTERO CEMENTO ARENA PROPORCIÓN 1:3, TAPA EXPLORABLE DE 6 CM DE ESPESOR,  FILTRO DE AGUA (FONDO DE GRAVA DE ¾”) INCLUYE: EXCAVACIÓN, RELLENO PERIMETRAL,  EMBOQUILLADOS DE TUBERÍAS EN PARED DE REGISTRO, POR UNIDAD DE OBRA TERMINADA.</t>
  </si>
  <si>
    <t>REGISTRO EXTERIOR PARA RED DE CÓMPUTO DE 60X60X80CM MEDIDAS INTERIORES, TIPO BANCA, A BASE DE TABIQUE ROJO COMÚN, REPELLADO FINO EN INTERIOR Y EXTERIOR CON MORTERO CEMENTO ARENA 1:3, FIRME DE CONCRETO SIMPLE Y TAPA EXPLORABLE DE 6 CM DE ESPESOR,  INCLUYE: ENBOQUILLADO DE TUBERIAS EN PARED DE REGISTRO.</t>
  </si>
  <si>
    <t>UM-IEL-TE-0010A</t>
  </si>
  <si>
    <t>ELABORACION DE BASES PARA MINI-SPLIT DE 80X70X52 CM. A BASE DE MUROS Y FIRME DE CONCRETO F´C=150KG/CM2. INCLUYE: EXCAVACION, RELLENO, CIMBRA APARENTE Y MANO DE OBRA.</t>
  </si>
  <si>
    <t>UM-IEL-MA-0010</t>
  </si>
  <si>
    <t>SUMINISTRO Y COLOCACIÓN DE CONDUCTOR CALIBRE 300 KCM AWG THHW-LS, MARCA CONDUMEX O SIMILAR INCLUYE: CABLEADO, CONEXIONES, MISCELANEOS Y PRUEBAS.</t>
  </si>
  <si>
    <t>UM-IEL-C300-0010</t>
  </si>
  <si>
    <t>COLOCACION DE CABLE DESNUDO SEMIDURO CAL. 1/0 AWG NEUTRO CORRIDO,  MARCA, CONDUMEX O SIMILAR INCLUYE: CABLEADO, CONEXIONES, MISCELANEOS Y PRUEBAS.</t>
  </si>
  <si>
    <t>UM-IEL-D1/0-0010</t>
  </si>
  <si>
    <t xml:space="preserve"> INTERCONEXIÓN A SUBESTACION ELECTRICA DE 300 KVA</t>
  </si>
  <si>
    <t>UM-IEL-TF-0010A</t>
  </si>
  <si>
    <t>SUMINISTRO Y COLOCACIÓN VARILLA PARA TIERRA FISICA COOPERWELD 3M X 5/8", HINCADA EN INTERIOR DE REGISTRO ELECTRICO. INCLUYE: EXCAVACIÓN DE CEPA DE 26 CM DE DIAMETRO Y 40 CM DE PROFUNDIDAD, COLOCACIÓN DE POLVO QUIMICO GEN, SOLDADURA EXOTERMINA CADWELL No 90, HERRAMIENTA, MANO DE OBRA Y TODO LO NECESARIO PARA SU CORRECTA INSTALACIÓN.</t>
  </si>
  <si>
    <t>UM-IEL-TA-182B</t>
  </si>
  <si>
    <t>SUMINISTRO, COLOCACION E INSTALACIÓN DE TABLERO DE DISTRIBUCION I-LINE  SERIE B No. CATALOGO MG 600 M 182B (18 CIRCUITOS), SISTEMA  3FASES - 4 HILOS, TENSION OP.-600VCA - 250 Vcd, CON INTERRRUPTOR PRINCIPAL DE 600 AMP.CAT. JG MARCA SQUARE "D" DE SCHNEIDER ELECTRIC, TAMAÑO 2. INCLUYE: FIJACIÓN A MURO, HERRAMIENTA, MANO DE OBRA Y TODO LO NECESARIO PARA SU CORRECTA INSTALACIÓN.</t>
  </si>
  <si>
    <t>UM-CIM-SM-0010</t>
  </si>
  <si>
    <t>SUSTITUCIÓN DE MATERIAL DE DESPLANTE A BASE DE RELLENO DE MATERIAL DE BANCO TIPO REVESTIMIENTO DE ORIGEN GRANITICO, CON INDICE PLASTICO MÍNIMO DE 8% Y MAXIMO DE 12%, COMPACTADO CON EQUIPO MECÁNICO (PLACA VIBRATORIA)  Y AGUA, EN DOS CAPAS DE 15 CMS Y UNA DE 10 CMS. DE ESPESOR, AL 95% DE SU P.V.S. INCLUYE: MATERIAL, ACARREO DENTRO DE LA OBRA  VOLUMEN MEDIDO COMPACTADO Y PRUEBAS DE LABORATORIO AASHTO MODIFICADA VARIANTE “C”. (INFORME DE CALIDAD Y PRUEBA DE COMPACTACIÓN).</t>
  </si>
  <si>
    <t>UM-IEL-IN-0090C</t>
  </si>
  <si>
    <t>UM-IEL-IN-0110C</t>
  </si>
  <si>
    <t>UM-IEL-IN-0160C</t>
  </si>
  <si>
    <t>UM-IEL-IN-0260C</t>
  </si>
  <si>
    <t>UM-IEL-IN-0060C</t>
  </si>
  <si>
    <t>UM-IEL-Z1/0-0010</t>
  </si>
  <si>
    <t>UM-IEL-Z300-0010</t>
  </si>
  <si>
    <t>SUMINISTRO Y COLOCACIÓN DE ZAPATA TERMINAL DE COBRE ELECTROLITICO ESTAÑADO DE CAÑON LARGO,PARA CONDUCTOR CAL. 1/0 AWG CON UNA PERFORACION DE 3/8". MARCA BURNDY MODELO YA25TC38 INCLUYE: TORNILLO DE ACERO INOXIDABLE DE 3/8" X 1 1/2" CON DOS RONDANAS PLANAS, UNA RONDANA DE PRESION Y TUERCA, HERRAMIENTA, MANO DE OBRA Y TODO LO NECESARIO PARA SU CORRECTA INSTALACIÓN.</t>
  </si>
  <si>
    <t>SUMINISTRO Y COLOCACIÓN DE ZAPATA TERMINAL DE COBRE ELECTROLITICO ESTAÑADO DE CAÑON LARGO,PARA CONDUCTOR CAL. 300 KCM CON DOS PERFORACIONES DE 1/2". MARCA BURNDY MODELO YA302N, INCLUYE: DOS TORNILLOS DE ACERO INOXIDABLE DE 1/2" X 2" DE LARGO CON DOS RONDANAS PLANAS, UNA RONDANA DE PRESION Y TUERCA, HERRAMIENTA, MANO DE OBRA Y TODO LO NECESARIO PARA SU CORRECTA INSTALACIÓN.</t>
  </si>
  <si>
    <t>AMPLIACIÓN DE BIBLIOTECA, CAMPUS PUERTO ESCONDIDO, EDIFICIO DE 402 M2, DESPLANTADO SOBRE UNA CIMENTACIÓN A BASE DE ZAPATAS CORRIDAS, CONTRATRABES DE CONCRETO ARMADO, MURETES DE ENRASE, CADENAS DE DESPLANTE F´C=250KG/CM2., LA ESTRUCTURA ESTÁ CONFORMADA POR COLUMNAS, CASTILLOS, TRABES, CERRAMIENTOS Y MUROS DE CONCRETO, RAMPA DE ESCALERA DE CONCRETO ARMADO F´C=250KG/CM2, LOSA DE ENTREPISO Y DE AZOTEA A BASE DE BOVEDILLAS DE POLIESTIRENO 12KG/M3 Y CAPA DE COMPRESIÓN DE 6 CM DE CONCRETO F'C=250 KG/CM2,  REFORZADO CON MALLA ELECTROSOLDADA, MURO DE TABIQUE ROJO COMÚN, APLANADO EN INTERIOR Y EXTERIOR, ACABADOS CON SELLADOR Y PINTURA VINÍLICA, FIRME DE CONCRETO REFORZADO CON MALLA ELECTROSOLDADA Y ACABADO CON LOSETA CERÁMICA, CANCELERÍA DE ALUMINIO EN PUERTAS Y VENTANAS, INSTALACIÓN ELÉCTRICA Y RED, EN LA UNIVERSIDAD DEL MAR.</t>
  </si>
  <si>
    <r>
      <t xml:space="preserve">SUMINISTRO, COLOCACION E INSTALACIÓN DE INTERRUPTOR I-LINE DE LA LINEA TM   HDA36080 (3 POLOS 80 AMPERES HD) PARA </t>
    </r>
    <r>
      <rPr>
        <sz val="10"/>
        <color theme="1"/>
        <rFont val="Calibri"/>
        <family val="2"/>
        <scheme val="minor"/>
      </rPr>
      <t xml:space="preserve">TABLERO No. CATALOGO MG 600 M182B  MCA. SQUARE D. INCLUYE: TORNILLOS DE ACERO INOXIDABLE DE 1/2" X 2" DE LARGO CON DOS RONDANAS PLANAS UNA RONDANA DE PRESION Y TUERCA </t>
    </r>
  </si>
  <si>
    <r>
      <t xml:space="preserve">SUMINISTRO, COLOCACION E INSTALACIÓN DE INTERRUPTOR I-LINE DE LA LINEA TM   HDA36100  (3 POLOS 100 AMPERES HD)PARA </t>
    </r>
    <r>
      <rPr>
        <sz val="10"/>
        <color theme="1"/>
        <rFont val="Calibri"/>
        <family val="2"/>
        <scheme val="minor"/>
      </rPr>
      <t>TABLERO CON No. DE CATALOGO MG 600M182B MCA. SQUARE D</t>
    </r>
  </si>
  <si>
    <r>
      <t xml:space="preserve">SUMINISTRO, COLOCACION E INSTALACIÓN DE INTERUPTOR I-LINE DE  LINEA TM JDA36150   (3 POLOS 150 AMPERES JD) PARA </t>
    </r>
    <r>
      <rPr>
        <sz val="10"/>
        <color theme="1"/>
        <rFont val="Calibri"/>
        <family val="2"/>
        <scheme val="minor"/>
      </rPr>
      <t>TABLERO CON NUM. DE CATALOGO MG600M182B MCA SQUARE D</t>
    </r>
  </si>
  <si>
    <r>
      <t xml:space="preserve">SUMINISTRO, COLOCACION E INSTALACIÓN INTERUPTOR I-LINE DE  LINEA TM JDA36250   (3 POLOS 250 AMPERES JD) PARA </t>
    </r>
    <r>
      <rPr>
        <sz val="10"/>
        <color theme="1"/>
        <rFont val="Calibri"/>
        <family val="2"/>
        <scheme val="minor"/>
      </rPr>
      <t>TABLERO CON NUM. DE CATALOGO MG600M182B MCA SQUARE D</t>
    </r>
  </si>
  <si>
    <r>
      <t xml:space="preserve">SUMINISTRO, COLOCACION E INSTALACIÓN INTERUPTOR I-LINE DE  LINEA TM FH3650   (3 POLOS 50 AMPERES FH) PARA </t>
    </r>
    <r>
      <rPr>
        <sz val="10"/>
        <color theme="1"/>
        <rFont val="Calibri"/>
        <family val="2"/>
        <scheme val="minor"/>
      </rPr>
      <t>TABLERO CON NUM. DE CATALOGO MG600M182B MCA SQUARE D</t>
    </r>
  </si>
  <si>
    <t>CASETA  PARA TABLERO  ELÉCTRICO  1.44 MTS DE ANCHO X  2.43 MTS DE ALTURA SOBRE EL N.P.T. (PLANO IE-01 DETALLE “D”) MURO  FORJADO CON TABICÓN DE 15 CM ASENTADO CON MORTERO CEM-ARENA PROP. 1:5; CASTILLOS Y CADENAS DE 15X20 CM EN LOS EXTREMOS, ARMADO CON 4 VARILLAS DEL NO. 3 Y ESTRIBOS DEL NO. 2 @ 17 CM; LOSA DE CONCRETO ARMADO DE 9CM DE ESPESOR, ARMADA CON VARILLAS NO. 3 A CADA 25 CM EN AMBOS SENTIDOS; APLANADO FINO EN MUROS, ACABADO CON PINTURA VINÍLICA; REGISTRO ELÉCTRICO PARA BAJA TENSIÓN AL PIE DEL MURO DE 1.44X1.04 MTS MEDIDAS EXTERIORES, FABRICADO CON TABICÓN PESADO, JUNTEADO CON MORTERO CEM-ARENA, APLANADO FINO EN INTERIOR Y EXTERIOR, CAMA DE GRAVA DE 15 CM DE ESPESOR, TAPA DE CONCRETO REFORZADO CON ALAMBRÓN DE 7 CM DE ESPESOR; SE DEBERÁ CONSIDERAR PARA ESTE TRABAJO: HERRAMIENTA, EQUIPO, EXCAVACIÓN, RELLENO PERIMETRAL CON MATERIAL PRODUCTO DE EXCAVACIÓN, PLANTILLA DE CONCRETO POBRE, MANO DE OBRA, Y TODO LO NECESARIO PARA SU CORRECTA EJECUCIÓN.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</si>
</sst>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&quot;$&quot;#,##0.00"/>
    <numFmt numFmtId="166" formatCode="_(&quot;$&quot;* #,##0.00_);_(&quot;$&quot;* \(#,##0.00\);_(&quot;$&quot;* &quot;-&quot;??_);_(@_)"/>
    <numFmt numFmtId="167" formatCode="#,##0.00_ ;\-#,##0.00\ "/>
  </numFmts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name val="Arial"/>
      <family val="2"/>
    </font>
    <font>
      <b/>
      <i/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7" tint="0.59999389629810485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92">
    <xf numFmtId="0" fontId="0" fillId="0" borderId="0" xfId="0"/>
    <xf numFmtId="0" fontId="2" fillId="2" borderId="1" xfId="1" applyFont="1" applyFill="1" applyBorder="1" applyAlignment="1">
      <alignment horizontal="center" vertical="center"/>
    </xf>
    <xf numFmtId="2" fontId="2" fillId="2" borderId="1" xfId="1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justify" vertical="center" wrapText="1"/>
    </xf>
    <xf numFmtId="0" fontId="5" fillId="0" borderId="4" xfId="0" applyFont="1" applyFill="1" applyBorder="1" applyAlignment="1">
      <alignment horizontal="center" vertical="center"/>
    </xf>
    <xf numFmtId="4" fontId="5" fillId="0" borderId="3" xfId="0" applyNumberFormat="1" applyFont="1" applyFill="1" applyBorder="1" applyAlignment="1">
      <alignment horizontal="center" vertical="center"/>
    </xf>
    <xf numFmtId="164" fontId="5" fillId="0" borderId="4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vertical="center"/>
    </xf>
    <xf numFmtId="164" fontId="5" fillId="0" borderId="5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5" fillId="0" borderId="3" xfId="0" applyNumberFormat="1" applyFont="1" applyFill="1" applyBorder="1" applyAlignment="1">
      <alignment horizontal="justify" vertical="center"/>
    </xf>
    <xf numFmtId="2" fontId="5" fillId="0" borderId="3" xfId="0" applyNumberFormat="1" applyFont="1" applyFill="1" applyBorder="1" applyAlignment="1">
      <alignment horizontal="center" vertical="center"/>
    </xf>
    <xf numFmtId="0" fontId="7" fillId="0" borderId="0" xfId="0" applyFont="1"/>
    <xf numFmtId="165" fontId="4" fillId="0" borderId="0" xfId="0" applyNumberFormat="1" applyFont="1"/>
    <xf numFmtId="0" fontId="0" fillId="0" borderId="0" xfId="0" applyFill="1" applyBorder="1"/>
    <xf numFmtId="2" fontId="5" fillId="0" borderId="3" xfId="0" applyNumberFormat="1" applyFont="1" applyFill="1" applyBorder="1" applyAlignment="1">
      <alignment horizontal="center" vertical="center" wrapText="1"/>
    </xf>
    <xf numFmtId="164" fontId="0" fillId="0" borderId="0" xfId="0" applyNumberFormat="1" applyFill="1"/>
    <xf numFmtId="0" fontId="0" fillId="0" borderId="0" xfId="0" applyFill="1"/>
    <xf numFmtId="0" fontId="5" fillId="0" borderId="2" xfId="0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justify" vertical="center"/>
    </xf>
    <xf numFmtId="0" fontId="5" fillId="0" borderId="0" xfId="2" applyFont="1"/>
    <xf numFmtId="0" fontId="4" fillId="0" borderId="0" xfId="2" applyFont="1"/>
    <xf numFmtId="0" fontId="3" fillId="0" borderId="0" xfId="2" applyFont="1"/>
    <xf numFmtId="0" fontId="4" fillId="0" borderId="0" xfId="2" applyFont="1" applyAlignment="1">
      <alignment horizontal="center"/>
    </xf>
    <xf numFmtId="44" fontId="4" fillId="0" borderId="10" xfId="3" applyNumberFormat="1" applyFont="1" applyBorder="1" applyAlignment="1">
      <alignment horizontal="center" vertical="center"/>
    </xf>
    <xf numFmtId="44" fontId="4" fillId="0" borderId="11" xfId="3" applyNumberFormat="1" applyFont="1" applyBorder="1" applyAlignment="1">
      <alignment horizontal="center" vertical="center"/>
    </xf>
    <xf numFmtId="0" fontId="4" fillId="0" borderId="0" xfId="2" applyFont="1" applyAlignment="1">
      <alignment vertical="center"/>
    </xf>
    <xf numFmtId="0" fontId="3" fillId="0" borderId="0" xfId="2" applyFont="1" applyAlignment="1">
      <alignment vertical="center"/>
    </xf>
    <xf numFmtId="0" fontId="4" fillId="0" borderId="0" xfId="2" applyFont="1" applyAlignment="1">
      <alignment horizontal="left" vertical="center"/>
    </xf>
    <xf numFmtId="0" fontId="4" fillId="0" borderId="0" xfId="2" applyFont="1" applyAlignment="1">
      <alignment horizontal="right" vertical="center"/>
    </xf>
    <xf numFmtId="166" fontId="4" fillId="0" borderId="0" xfId="3" applyNumberFormat="1" applyFont="1" applyBorder="1" applyAlignment="1">
      <alignment horizontal="center" vertical="center"/>
    </xf>
    <xf numFmtId="166" fontId="4" fillId="0" borderId="12" xfId="3" applyNumberFormat="1" applyFont="1" applyBorder="1" applyAlignment="1">
      <alignment horizontal="center" vertical="center"/>
    </xf>
    <xf numFmtId="166" fontId="4" fillId="0" borderId="10" xfId="3" applyNumberFormat="1" applyFont="1" applyBorder="1" applyAlignment="1">
      <alignment horizontal="center" vertical="center"/>
    </xf>
    <xf numFmtId="0" fontId="1" fillId="0" borderId="0" xfId="2" applyFont="1"/>
    <xf numFmtId="0" fontId="12" fillId="0" borderId="0" xfId="2" applyFont="1" applyAlignment="1">
      <alignment horizontal="right"/>
    </xf>
    <xf numFmtId="0" fontId="5" fillId="0" borderId="8" xfId="0" applyFont="1" applyFill="1" applyBorder="1" applyAlignment="1">
      <alignment vertical="center"/>
    </xf>
    <xf numFmtId="0" fontId="6" fillId="0" borderId="3" xfId="0" applyNumberFormat="1" applyFont="1" applyFill="1" applyBorder="1" applyAlignment="1">
      <alignment horizontal="justify" vertical="center"/>
    </xf>
    <xf numFmtId="0" fontId="6" fillId="0" borderId="4" xfId="0" applyFont="1" applyFill="1" applyBorder="1" applyAlignment="1">
      <alignment horizontal="center" vertical="center"/>
    </xf>
    <xf numFmtId="2" fontId="6" fillId="0" borderId="3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left" vertical="center"/>
    </xf>
    <xf numFmtId="2" fontId="14" fillId="3" borderId="3" xfId="0" applyNumberFormat="1" applyFont="1" applyFill="1" applyBorder="1" applyAlignment="1">
      <alignment horizontal="left" vertical="center"/>
    </xf>
    <xf numFmtId="164" fontId="14" fillId="3" borderId="4" xfId="0" applyNumberFormat="1" applyFont="1" applyFill="1" applyBorder="1" applyAlignment="1">
      <alignment horizontal="left" vertical="center"/>
    </xf>
    <xf numFmtId="164" fontId="13" fillId="3" borderId="5" xfId="0" applyNumberFormat="1" applyFont="1" applyFill="1" applyBorder="1" applyAlignment="1">
      <alignment horizontal="left" vertical="center"/>
    </xf>
    <xf numFmtId="4" fontId="6" fillId="0" borderId="3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justify" vertical="center" wrapText="1"/>
    </xf>
    <xf numFmtId="0" fontId="5" fillId="3" borderId="4" xfId="0" applyFont="1" applyFill="1" applyBorder="1" applyAlignment="1">
      <alignment horizontal="center" vertical="center"/>
    </xf>
    <xf numFmtId="2" fontId="5" fillId="3" borderId="3" xfId="0" applyNumberFormat="1" applyFont="1" applyFill="1" applyBorder="1" applyAlignment="1">
      <alignment horizontal="center" vertical="center"/>
    </xf>
    <xf numFmtId="164" fontId="5" fillId="3" borderId="4" xfId="0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>
      <alignment vertical="center"/>
    </xf>
    <xf numFmtId="164" fontId="15" fillId="3" borderId="5" xfId="0" applyNumberFormat="1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left" vertical="center" wrapText="1"/>
    </xf>
    <xf numFmtId="0" fontId="15" fillId="3" borderId="4" xfId="0" applyFont="1" applyFill="1" applyBorder="1" applyAlignment="1">
      <alignment horizontal="center" vertical="center"/>
    </xf>
    <xf numFmtId="2" fontId="15" fillId="3" borderId="3" xfId="0" applyNumberFormat="1" applyFont="1" applyFill="1" applyBorder="1" applyAlignment="1">
      <alignment horizontal="center" vertical="center"/>
    </xf>
    <xf numFmtId="164" fontId="15" fillId="3" borderId="4" xfId="0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vertical="center"/>
    </xf>
    <xf numFmtId="0" fontId="6" fillId="0" borderId="3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vertical="center"/>
    </xf>
    <xf numFmtId="0" fontId="6" fillId="0" borderId="3" xfId="0" applyNumberFormat="1" applyFont="1" applyFill="1" applyBorder="1" applyAlignment="1">
      <alignment horizontal="justify" vertical="center" wrapText="1"/>
    </xf>
    <xf numFmtId="0" fontId="5" fillId="0" borderId="3" xfId="0" applyFont="1" applyFill="1" applyBorder="1" applyAlignment="1">
      <alignment horizontal="justify" vertical="center" wrapText="1"/>
    </xf>
    <xf numFmtId="164" fontId="0" fillId="0" borderId="0" xfId="0" applyNumberFormat="1" applyFill="1" applyBorder="1"/>
    <xf numFmtId="0" fontId="11" fillId="0" borderId="4" xfId="0" applyFont="1" applyFill="1" applyBorder="1" applyAlignment="1">
      <alignment vertical="center"/>
    </xf>
    <xf numFmtId="164" fontId="15" fillId="0" borderId="5" xfId="0" applyNumberFormat="1" applyFont="1" applyFill="1" applyBorder="1" applyAlignment="1">
      <alignment horizontal="center" vertical="center"/>
    </xf>
    <xf numFmtId="44" fontId="0" fillId="0" borderId="0" xfId="0" applyNumberFormat="1"/>
    <xf numFmtId="0" fontId="5" fillId="0" borderId="3" xfId="0" applyFont="1" applyFill="1" applyBorder="1" applyAlignment="1">
      <alignment horizontal="justify" vertical="center"/>
    </xf>
    <xf numFmtId="0" fontId="5" fillId="0" borderId="13" xfId="0" applyFont="1" applyFill="1" applyBorder="1" applyAlignment="1">
      <alignment horizontal="justify" vertical="center" wrapText="1"/>
    </xf>
    <xf numFmtId="0" fontId="5" fillId="0" borderId="6" xfId="1" applyFont="1" applyBorder="1"/>
    <xf numFmtId="0" fontId="13" fillId="3" borderId="7" xfId="1" applyFont="1" applyFill="1" applyBorder="1" applyAlignment="1">
      <alignment horizontal="justify" vertical="top" wrapText="1"/>
    </xf>
    <xf numFmtId="164" fontId="5" fillId="3" borderId="4" xfId="0" applyNumberFormat="1" applyFont="1" applyFill="1" applyBorder="1" applyAlignment="1">
      <alignment vertical="center"/>
    </xf>
    <xf numFmtId="164" fontId="5" fillId="3" borderId="5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15" fillId="3" borderId="7" xfId="1" applyFont="1" applyFill="1" applyBorder="1" applyAlignment="1">
      <alignment horizontal="justify" vertical="top" wrapText="1"/>
    </xf>
    <xf numFmtId="0" fontId="13" fillId="0" borderId="7" xfId="1" applyFont="1" applyBorder="1" applyAlignment="1">
      <alignment horizontal="justify" vertical="top" wrapText="1"/>
    </xf>
    <xf numFmtId="0" fontId="5" fillId="0" borderId="8" xfId="1" applyFont="1" applyBorder="1" applyAlignment="1">
      <alignment horizontal="center" vertical="top"/>
    </xf>
    <xf numFmtId="2" fontId="5" fillId="0" borderId="7" xfId="1" applyNumberFormat="1" applyFont="1" applyBorder="1" applyAlignment="1">
      <alignment horizontal="center"/>
    </xf>
    <xf numFmtId="0" fontId="5" fillId="0" borderId="8" xfId="1" applyFont="1" applyBorder="1"/>
    <xf numFmtId="0" fontId="5" fillId="0" borderId="9" xfId="1" applyFont="1" applyBorder="1"/>
    <xf numFmtId="0" fontId="5" fillId="0" borderId="2" xfId="0" applyFont="1" applyFill="1" applyBorder="1" applyAlignment="1">
      <alignment vertical="center"/>
    </xf>
    <xf numFmtId="0" fontId="13" fillId="3" borderId="3" xfId="0" applyFont="1" applyFill="1" applyBorder="1" applyAlignment="1">
      <alignment horizontal="left" vertical="center" wrapText="1"/>
    </xf>
    <xf numFmtId="0" fontId="15" fillId="3" borderId="4" xfId="0" applyFont="1" applyFill="1" applyBorder="1" applyAlignment="1">
      <alignment horizontal="justify" vertical="center" wrapText="1"/>
    </xf>
    <xf numFmtId="164" fontId="5" fillId="0" borderId="4" xfId="0" applyNumberFormat="1" applyFont="1" applyFill="1" applyBorder="1" applyAlignment="1">
      <alignment horizontal="center" vertical="center" wrapText="1"/>
    </xf>
    <xf numFmtId="167" fontId="5" fillId="0" borderId="4" xfId="5" applyNumberFormat="1" applyFont="1" applyFill="1" applyBorder="1" applyAlignment="1">
      <alignment horizontal="justify" vertical="top" wrapText="1"/>
    </xf>
    <xf numFmtId="0" fontId="4" fillId="0" borderId="0" xfId="2" applyFont="1" applyAlignment="1">
      <alignment horizontal="left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2" fillId="0" borderId="0" xfId="2" applyFont="1" applyAlignment="1">
      <alignment horizontal="left" vertical="center" wrapText="1"/>
    </xf>
    <xf numFmtId="0" fontId="0" fillId="0" borderId="0" xfId="0" applyAlignment="1">
      <alignment horizontal="justify" wrapText="1"/>
    </xf>
    <xf numFmtId="0" fontId="10" fillId="0" borderId="0" xfId="0" applyFont="1" applyAlignment="1">
      <alignment horizontal="center" wrapText="1"/>
    </xf>
    <xf numFmtId="0" fontId="0" fillId="0" borderId="0" xfId="0" applyFont="1" applyAlignment="1">
      <alignment horizontal="justify" wrapText="1"/>
    </xf>
  </cellXfs>
  <cellStyles count="6">
    <cellStyle name="Millares 2 2 3" xfId="5"/>
    <cellStyle name="Moneda 3" xfId="3"/>
    <cellStyle name="Normal" xfId="0" builtinId="0"/>
    <cellStyle name="Normal 2" xfId="2"/>
    <cellStyle name="Normal 2 2 2" xfId="4"/>
    <cellStyle name="Normal 2_CAT._DE_CPTOS._EDIF._DE_9_AUL._DE_2_NIVS.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0</xdr:row>
      <xdr:rowOff>180975</xdr:rowOff>
    </xdr:from>
    <xdr:to>
      <xdr:col>1</xdr:col>
      <xdr:colOff>485775</xdr:colOff>
      <xdr:row>3</xdr:row>
      <xdr:rowOff>171450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0525" y="180975"/>
          <a:ext cx="6762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0</xdr:row>
      <xdr:rowOff>47625</xdr:rowOff>
    </xdr:from>
    <xdr:to>
      <xdr:col>2</xdr:col>
      <xdr:colOff>942086</xdr:colOff>
      <xdr:row>3</xdr:row>
      <xdr:rowOff>180975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2550" y="47625"/>
          <a:ext cx="865886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3"/>
  <sheetViews>
    <sheetView tabSelected="1" zoomScale="85" zoomScaleNormal="85" workbookViewId="0">
      <selection activeCell="O15" sqref="O15"/>
    </sheetView>
  </sheetViews>
  <sheetFormatPr baseColWidth="10" defaultRowHeight="15" x14ac:dyDescent="0.25"/>
  <cols>
    <col min="1" max="9" width="8.7109375" customWidth="1"/>
    <col min="10" max="10" width="20.7109375" customWidth="1"/>
  </cols>
  <sheetData>
    <row r="3" spans="1:10" ht="26.25" x14ac:dyDescent="0.4">
      <c r="A3" s="85" t="s">
        <v>16</v>
      </c>
      <c r="B3" s="85"/>
      <c r="C3" s="85"/>
      <c r="D3" s="85"/>
      <c r="E3" s="85"/>
      <c r="F3" s="85"/>
      <c r="G3" s="85"/>
      <c r="H3" s="85"/>
      <c r="I3" s="85"/>
      <c r="J3" s="85"/>
    </row>
    <row r="4" spans="1:10" ht="15.75" x14ac:dyDescent="0.25">
      <c r="A4" s="86" t="s">
        <v>19</v>
      </c>
      <c r="B4" s="86"/>
      <c r="C4" s="86"/>
      <c r="D4" s="86"/>
      <c r="E4" s="86"/>
      <c r="F4" s="86"/>
      <c r="G4" s="86"/>
      <c r="H4" s="86"/>
      <c r="I4" s="86"/>
      <c r="J4" s="86"/>
    </row>
    <row r="6" spans="1:10" ht="67.5" customHeight="1" x14ac:dyDescent="0.25">
      <c r="A6" s="87" t="s">
        <v>61</v>
      </c>
      <c r="B6" s="87"/>
      <c r="C6" s="87"/>
      <c r="D6" s="87"/>
      <c r="E6" s="87"/>
      <c r="F6" s="87"/>
      <c r="G6" s="87"/>
      <c r="H6" s="87"/>
      <c r="I6" s="87"/>
      <c r="J6" s="87"/>
    </row>
    <row r="8" spans="1:10" ht="15.75" x14ac:dyDescent="0.25">
      <c r="A8" s="88" t="s">
        <v>17</v>
      </c>
      <c r="B8" s="88"/>
      <c r="C8" s="88"/>
      <c r="D8" s="88"/>
      <c r="E8" s="88"/>
      <c r="F8" s="88"/>
      <c r="G8" s="88"/>
      <c r="H8" s="88"/>
      <c r="I8" s="88"/>
      <c r="J8" s="88"/>
    </row>
    <row r="10" spans="1:10" ht="131.25" customHeight="1" x14ac:dyDescent="0.25">
      <c r="A10" s="89" t="s">
        <v>271</v>
      </c>
      <c r="B10" s="89"/>
      <c r="C10" s="89"/>
      <c r="D10" s="89"/>
      <c r="E10" s="89"/>
      <c r="F10" s="89"/>
      <c r="G10" s="89"/>
      <c r="H10" s="89"/>
      <c r="I10" s="89"/>
      <c r="J10" s="89"/>
    </row>
    <row r="14" spans="1:10" x14ac:dyDescent="0.25">
      <c r="A14" s="20"/>
      <c r="B14" s="21"/>
      <c r="C14" s="21" t="s">
        <v>46</v>
      </c>
      <c r="D14" s="21"/>
      <c r="E14" s="22"/>
      <c r="F14" s="22"/>
      <c r="G14" s="22"/>
      <c r="H14" s="21"/>
      <c r="I14" s="21"/>
      <c r="J14" s="23" t="s">
        <v>47</v>
      </c>
    </row>
    <row r="15" spans="1:10" x14ac:dyDescent="0.25">
      <c r="A15" s="20"/>
      <c r="B15" s="21"/>
      <c r="C15" s="21"/>
      <c r="D15" s="21"/>
      <c r="E15" s="22"/>
      <c r="F15" s="22"/>
      <c r="G15" s="22"/>
      <c r="H15" s="21"/>
      <c r="I15" s="21"/>
      <c r="J15" s="23" t="s">
        <v>48</v>
      </c>
    </row>
    <row r="16" spans="1:10" x14ac:dyDescent="0.25">
      <c r="A16" s="20"/>
      <c r="B16" s="21"/>
      <c r="C16" s="21"/>
      <c r="D16" s="21"/>
      <c r="E16" s="22"/>
      <c r="F16" s="22"/>
      <c r="G16" s="22"/>
      <c r="H16" s="21"/>
      <c r="I16" s="21"/>
      <c r="J16" s="21"/>
    </row>
    <row r="17" spans="1:10" x14ac:dyDescent="0.25">
      <c r="A17" s="20"/>
      <c r="B17" s="21" t="s">
        <v>49</v>
      </c>
      <c r="C17" s="84" t="s">
        <v>50</v>
      </c>
      <c r="D17" s="84"/>
      <c r="E17" s="84"/>
      <c r="F17" s="22"/>
      <c r="G17" s="22"/>
      <c r="H17" s="21"/>
      <c r="I17" s="21"/>
      <c r="J17" s="24">
        <f>+'PRESUPUESTO LICITACIÓN'!H14</f>
        <v>0</v>
      </c>
    </row>
    <row r="18" spans="1:10" x14ac:dyDescent="0.25">
      <c r="A18" s="20"/>
      <c r="B18" s="21" t="s">
        <v>51</v>
      </c>
      <c r="C18" s="84" t="s">
        <v>52</v>
      </c>
      <c r="D18" s="84"/>
      <c r="E18" s="84"/>
      <c r="F18" s="22"/>
      <c r="G18" s="22"/>
      <c r="H18" s="21"/>
      <c r="I18" s="21"/>
      <c r="J18" s="24">
        <f>+'PRESUPUESTO LICITACIÓN'!H36</f>
        <v>0</v>
      </c>
    </row>
    <row r="19" spans="1:10" x14ac:dyDescent="0.25">
      <c r="A19" s="20"/>
      <c r="B19" s="21" t="s">
        <v>234</v>
      </c>
      <c r="C19" s="84" t="s">
        <v>237</v>
      </c>
      <c r="D19" s="84"/>
      <c r="E19" s="84"/>
      <c r="F19" s="22"/>
      <c r="G19" s="22"/>
      <c r="H19" s="21"/>
      <c r="I19" s="21"/>
      <c r="J19" s="24">
        <f>+'PRESUPUESTO LICITACIÓN'!H54</f>
        <v>0</v>
      </c>
    </row>
    <row r="20" spans="1:10" x14ac:dyDescent="0.25">
      <c r="A20" s="20"/>
      <c r="B20" s="21" t="s">
        <v>235</v>
      </c>
      <c r="C20" s="84" t="s">
        <v>236</v>
      </c>
      <c r="D20" s="84"/>
      <c r="E20" s="84"/>
      <c r="F20" s="22"/>
      <c r="G20" s="22"/>
      <c r="H20" s="21"/>
      <c r="I20" s="21"/>
      <c r="J20" s="24">
        <f>+'PRESUPUESTO LICITACIÓN'!H79</f>
        <v>0</v>
      </c>
    </row>
    <row r="21" spans="1:10" x14ac:dyDescent="0.25">
      <c r="A21" s="20"/>
      <c r="B21" s="21" t="s">
        <v>53</v>
      </c>
      <c r="C21" s="26" t="s">
        <v>54</v>
      </c>
      <c r="D21" s="26"/>
      <c r="E21" s="27"/>
      <c r="F21" s="22"/>
      <c r="G21" s="22"/>
      <c r="H21" s="21"/>
      <c r="I21" s="21"/>
      <c r="J21" s="25">
        <f>+'PRESUPUESTO LICITACIÓN'!H86</f>
        <v>0</v>
      </c>
    </row>
    <row r="22" spans="1:10" x14ac:dyDescent="0.25">
      <c r="A22" s="20"/>
      <c r="B22" s="21" t="s">
        <v>55</v>
      </c>
      <c r="C22" s="84" t="s">
        <v>56</v>
      </c>
      <c r="D22" s="84"/>
      <c r="E22" s="27"/>
      <c r="F22" s="22"/>
      <c r="G22" s="22"/>
      <c r="H22" s="21"/>
      <c r="I22" s="21"/>
      <c r="J22" s="25">
        <f>+'PRESUPUESTO LICITACIÓN'!H133</f>
        <v>0</v>
      </c>
    </row>
    <row r="23" spans="1:10" x14ac:dyDescent="0.25">
      <c r="A23" s="20"/>
      <c r="B23" s="21" t="s">
        <v>57</v>
      </c>
      <c r="C23" s="28" t="s">
        <v>33</v>
      </c>
      <c r="D23" s="28"/>
      <c r="E23" s="27"/>
      <c r="F23" s="22"/>
      <c r="G23" s="22"/>
      <c r="H23" s="21"/>
      <c r="I23" s="21"/>
      <c r="J23" s="25">
        <f>+'PRESUPUESTO LICITACIÓN'!H140</f>
        <v>0</v>
      </c>
    </row>
    <row r="28" spans="1:10" x14ac:dyDescent="0.25">
      <c r="H28" s="26"/>
      <c r="I28" s="29" t="s">
        <v>58</v>
      </c>
      <c r="J28" s="30">
        <f>+ROUND(J17+J18+J19+J20+J21+J22+J23,2)</f>
        <v>0</v>
      </c>
    </row>
    <row r="29" spans="1:10" x14ac:dyDescent="0.25">
      <c r="H29" s="26"/>
      <c r="I29" s="29"/>
      <c r="J29" s="31"/>
    </row>
    <row r="30" spans="1:10" x14ac:dyDescent="0.25">
      <c r="H30" s="26"/>
      <c r="I30" s="29" t="s">
        <v>59</v>
      </c>
      <c r="J30" s="32">
        <f>+J28*0.16</f>
        <v>0</v>
      </c>
    </row>
    <row r="31" spans="1:10" x14ac:dyDescent="0.25">
      <c r="H31" s="26"/>
      <c r="I31" s="29"/>
      <c r="J31" s="30"/>
    </row>
    <row r="32" spans="1:10" x14ac:dyDescent="0.25">
      <c r="H32" s="26"/>
      <c r="I32" s="29" t="s">
        <v>60</v>
      </c>
      <c r="J32" s="32">
        <f>ROUND(J28+J30,2)</f>
        <v>0</v>
      </c>
    </row>
    <row r="33" spans="8:10" x14ac:dyDescent="0.25">
      <c r="H33" s="33"/>
      <c r="I33" s="33"/>
      <c r="J33" s="34"/>
    </row>
  </sheetData>
  <mergeCells count="10">
    <mergeCell ref="C17:E17"/>
    <mergeCell ref="C18:E18"/>
    <mergeCell ref="C22:D22"/>
    <mergeCell ref="A3:J3"/>
    <mergeCell ref="A4:J4"/>
    <mergeCell ref="A6:J6"/>
    <mergeCell ref="A8:J8"/>
    <mergeCell ref="A10:J10"/>
    <mergeCell ref="C19:E19"/>
    <mergeCell ref="C20:E20"/>
  </mergeCells>
  <pageMargins left="0.7" right="0.7" top="0.75" bottom="0.75" header="0.3" footer="0.3"/>
  <pageSetup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9"/>
  <sheetViews>
    <sheetView view="pageBreakPreview" topLeftCell="A139" zoomScale="85" zoomScaleNormal="145" zoomScaleSheetLayoutView="85" workbookViewId="0">
      <selection activeCell="L13" sqref="L13"/>
    </sheetView>
  </sheetViews>
  <sheetFormatPr baseColWidth="10" defaultRowHeight="15" x14ac:dyDescent="0.25"/>
  <cols>
    <col min="1" max="1" width="1.42578125" customWidth="1"/>
    <col min="2" max="2" width="17.7109375" customWidth="1"/>
    <col min="3" max="3" width="47.42578125" customWidth="1"/>
    <col min="6" max="6" width="13.42578125" customWidth="1"/>
    <col min="7" max="7" width="23.140625" customWidth="1"/>
    <col min="8" max="8" width="14.85546875" customWidth="1"/>
    <col min="9" max="9" width="1.140625" customWidth="1"/>
    <col min="10" max="10" width="12.85546875" bestFit="1" customWidth="1"/>
  </cols>
  <sheetData>
    <row r="3" spans="2:9" ht="26.25" x14ac:dyDescent="0.4">
      <c r="B3" s="85" t="s">
        <v>16</v>
      </c>
      <c r="C3" s="85"/>
      <c r="D3" s="85"/>
      <c r="E3" s="85"/>
      <c r="F3" s="85"/>
      <c r="G3" s="85"/>
      <c r="H3" s="85"/>
    </row>
    <row r="4" spans="2:9" ht="15.75" x14ac:dyDescent="0.25">
      <c r="B4" s="86" t="s">
        <v>19</v>
      </c>
      <c r="C4" s="86"/>
      <c r="D4" s="86"/>
      <c r="E4" s="86"/>
      <c r="F4" s="86"/>
      <c r="G4" s="86"/>
      <c r="H4" s="86"/>
    </row>
    <row r="6" spans="2:9" ht="33.75" customHeight="1" x14ac:dyDescent="0.3">
      <c r="B6" s="90" t="str">
        <f>+PARTIDAS!A6</f>
        <v>AMPLIACIÓN DE BIBLIOTECA CAMPUS PUERTO ESCONDIDO, EN LA UNIVERSIDAD DEL MAR</v>
      </c>
      <c r="C6" s="90"/>
      <c r="D6" s="90"/>
      <c r="E6" s="90"/>
      <c r="F6" s="90"/>
      <c r="G6" s="90"/>
      <c r="H6" s="90"/>
    </row>
    <row r="8" spans="2:9" x14ac:dyDescent="0.25">
      <c r="B8" s="12" t="s">
        <v>17</v>
      </c>
    </row>
    <row r="9" spans="2:9" ht="93" customHeight="1" x14ac:dyDescent="0.25">
      <c r="B9" s="91" t="str">
        <f>+PARTIDAS!A10</f>
        <v>AMPLIACIÓN DE BIBLIOTECA, CAMPUS PUERTO ESCONDIDO, EDIFICIO DE 402 M2, DESPLANTADO SOBRE UNA CIMENTACIÓN A BASE DE ZAPATAS CORRIDAS, CONTRATRABES DE CONCRETO ARMADO, MURETES DE ENRASE, CADENAS DE DESPLANTE F´C=250KG/CM2., LA ESTRUCTURA ESTÁ CONFORMADA POR COLUMNAS, CASTILLOS, TRABES, CERRAMIENTOS Y MUROS DE CONCRETO, RAMPA DE ESCALERA DE CONCRETO ARMADO F´C=250KG/CM2, LOSA DE ENTREPISO Y DE AZOTEA A BASE DE BOVEDILLAS DE POLIESTIRENO 12KG/M3 Y CAPA DE COMPRESIÓN DE 6 CM DE CONCRETO F'C=250 KG/CM2,  REFORZADO CON MALLA ELECTROSOLDADA, MURO DE TABIQUE ROJO COMÚN, APLANADO EN INTERIOR Y EXTERIOR, ACABADOS CON SELLADOR Y PINTURA VINÍLICA, FIRME DE CONCRETO REFORZADO CON MALLA ELECTROSOLDADA Y ACABADO CON LOSETA CERÁMICA, CANCELERÍA DE ALUMINIO EN PUERTAS Y VENTANAS, INSTALACIÓN ELÉCTRICA Y RED, EN LA UNIVERSIDAD DEL MAR.</v>
      </c>
      <c r="C9" s="91"/>
      <c r="D9" s="91"/>
      <c r="E9" s="91"/>
      <c r="F9" s="91"/>
      <c r="G9" s="91"/>
      <c r="H9" s="91"/>
    </row>
    <row r="10" spans="2:9" ht="15.75" thickBot="1" x14ac:dyDescent="0.3"/>
    <row r="11" spans="2:9" ht="16.5" thickBot="1" x14ac:dyDescent="0.3">
      <c r="B11" s="1" t="s">
        <v>1</v>
      </c>
      <c r="C11" s="1" t="s">
        <v>2</v>
      </c>
      <c r="D11" s="1" t="s">
        <v>3</v>
      </c>
      <c r="E11" s="2" t="s">
        <v>4</v>
      </c>
      <c r="F11" s="1" t="s">
        <v>5</v>
      </c>
      <c r="G11" s="1" t="s">
        <v>6</v>
      </c>
      <c r="H11" s="1" t="s">
        <v>7</v>
      </c>
    </row>
    <row r="12" spans="2:9" x14ac:dyDescent="0.25">
      <c r="B12" s="67"/>
      <c r="C12" s="68" t="s">
        <v>35</v>
      </c>
      <c r="D12" s="47"/>
      <c r="E12" s="48"/>
      <c r="F12" s="69"/>
      <c r="G12" s="50"/>
      <c r="H12" s="70"/>
      <c r="I12" s="9"/>
    </row>
    <row r="13" spans="2:9" ht="81" customHeight="1" x14ac:dyDescent="0.25">
      <c r="B13" s="71" t="s">
        <v>63</v>
      </c>
      <c r="C13" s="10" t="s">
        <v>62</v>
      </c>
      <c r="D13" s="4" t="s">
        <v>10</v>
      </c>
      <c r="E13" s="5">
        <v>230.51</v>
      </c>
      <c r="F13" s="6"/>
      <c r="G13" s="7"/>
      <c r="H13" s="8">
        <f t="shared" ref="H13" si="0">+E13*F13</f>
        <v>0</v>
      </c>
      <c r="I13" s="9"/>
    </row>
    <row r="14" spans="2:9" x14ac:dyDescent="0.25">
      <c r="B14" s="72"/>
      <c r="C14" s="73" t="s">
        <v>36</v>
      </c>
      <c r="D14" s="47"/>
      <c r="E14" s="48"/>
      <c r="F14" s="69"/>
      <c r="G14" s="50"/>
      <c r="H14" s="51">
        <f>+H13</f>
        <v>0</v>
      </c>
      <c r="I14" s="9"/>
    </row>
    <row r="15" spans="2:9" x14ac:dyDescent="0.25">
      <c r="B15" s="67"/>
      <c r="C15" s="74"/>
      <c r="D15" s="75"/>
      <c r="E15" s="76"/>
      <c r="F15" s="77"/>
      <c r="G15" s="77"/>
      <c r="H15" s="78"/>
      <c r="I15" s="9"/>
    </row>
    <row r="16" spans="2:9" s="14" customFormat="1" ht="15" customHeight="1" x14ac:dyDescent="0.25">
      <c r="B16" s="79"/>
      <c r="C16" s="68" t="s">
        <v>20</v>
      </c>
      <c r="D16" s="47"/>
      <c r="E16" s="48"/>
      <c r="F16" s="69"/>
      <c r="G16" s="50"/>
      <c r="H16" s="70"/>
    </row>
    <row r="17" spans="2:9" s="14" customFormat="1" ht="75.75" customHeight="1" x14ac:dyDescent="0.25">
      <c r="B17" s="18" t="s">
        <v>21</v>
      </c>
      <c r="C17" s="10" t="s">
        <v>22</v>
      </c>
      <c r="D17" s="4" t="s">
        <v>10</v>
      </c>
      <c r="E17" s="5">
        <v>206.68</v>
      </c>
      <c r="F17" s="6"/>
      <c r="G17" s="7"/>
      <c r="H17" s="8">
        <f t="shared" ref="H17:H35" si="1">+E17*F17</f>
        <v>0</v>
      </c>
    </row>
    <row r="18" spans="2:9" s="14" customFormat="1" ht="86.25" customHeight="1" x14ac:dyDescent="0.25">
      <c r="B18" s="18" t="s">
        <v>65</v>
      </c>
      <c r="C18" s="10" t="s">
        <v>64</v>
      </c>
      <c r="D18" s="4" t="s">
        <v>18</v>
      </c>
      <c r="E18" s="11">
        <v>169.45</v>
      </c>
      <c r="F18" s="6"/>
      <c r="G18" s="7"/>
      <c r="H18" s="8">
        <f t="shared" si="1"/>
        <v>0</v>
      </c>
    </row>
    <row r="19" spans="2:9" s="14" customFormat="1" ht="72.75" customHeight="1" x14ac:dyDescent="0.25">
      <c r="B19" s="18" t="s">
        <v>67</v>
      </c>
      <c r="C19" s="10" t="s">
        <v>66</v>
      </c>
      <c r="D19" s="4" t="s">
        <v>10</v>
      </c>
      <c r="E19" s="11">
        <v>80.459999999999994</v>
      </c>
      <c r="F19" s="6"/>
      <c r="G19" s="35"/>
      <c r="H19" s="8">
        <f t="shared" si="1"/>
        <v>0</v>
      </c>
    </row>
    <row r="20" spans="2:9" s="14" customFormat="1" ht="72.75" customHeight="1" x14ac:dyDescent="0.25">
      <c r="B20" s="18" t="s">
        <v>68</v>
      </c>
      <c r="C20" s="10" t="s">
        <v>69</v>
      </c>
      <c r="D20" s="4" t="s">
        <v>10</v>
      </c>
      <c r="E20" s="11">
        <v>14.25</v>
      </c>
      <c r="F20" s="6"/>
      <c r="G20" s="35"/>
      <c r="H20" s="8">
        <f t="shared" si="1"/>
        <v>0</v>
      </c>
    </row>
    <row r="21" spans="2:9" s="14" customFormat="1" ht="66.75" customHeight="1" x14ac:dyDescent="0.25">
      <c r="B21" s="18" t="s">
        <v>71</v>
      </c>
      <c r="C21" s="10" t="s">
        <v>70</v>
      </c>
      <c r="D21" s="4" t="s">
        <v>0</v>
      </c>
      <c r="E21" s="11">
        <v>66.3</v>
      </c>
      <c r="F21" s="6"/>
      <c r="G21" s="35"/>
      <c r="H21" s="8">
        <f t="shared" si="1"/>
        <v>0</v>
      </c>
    </row>
    <row r="22" spans="2:9" ht="75.75" customHeight="1" x14ac:dyDescent="0.25">
      <c r="B22" s="18" t="s">
        <v>23</v>
      </c>
      <c r="C22" s="10" t="s">
        <v>24</v>
      </c>
      <c r="D22" s="4" t="s">
        <v>0</v>
      </c>
      <c r="E22" s="5">
        <v>2121.9</v>
      </c>
      <c r="F22" s="6"/>
      <c r="G22" s="77"/>
      <c r="H22" s="8">
        <f t="shared" si="1"/>
        <v>0</v>
      </c>
      <c r="I22" s="9"/>
    </row>
    <row r="23" spans="2:9" ht="74.25" customHeight="1" x14ac:dyDescent="0.25">
      <c r="B23" s="18" t="s">
        <v>25</v>
      </c>
      <c r="C23" s="10" t="s">
        <v>26</v>
      </c>
      <c r="D23" s="4" t="s">
        <v>0</v>
      </c>
      <c r="E23" s="5">
        <v>102.58</v>
      </c>
      <c r="F23" s="6"/>
      <c r="G23" s="77"/>
      <c r="H23" s="8">
        <f t="shared" si="1"/>
        <v>0</v>
      </c>
      <c r="I23" s="9"/>
    </row>
    <row r="24" spans="2:9" ht="72.75" customHeight="1" x14ac:dyDescent="0.25">
      <c r="B24" s="18" t="s">
        <v>75</v>
      </c>
      <c r="C24" s="10" t="s">
        <v>72</v>
      </c>
      <c r="D24" s="4" t="s">
        <v>0</v>
      </c>
      <c r="E24" s="5">
        <v>331.46</v>
      </c>
      <c r="F24" s="6"/>
      <c r="G24" s="77"/>
      <c r="H24" s="8">
        <f t="shared" si="1"/>
        <v>0</v>
      </c>
      <c r="I24" s="9"/>
    </row>
    <row r="25" spans="2:9" ht="73.5" customHeight="1" x14ac:dyDescent="0.25">
      <c r="B25" s="18" t="s">
        <v>76</v>
      </c>
      <c r="C25" s="10" t="s">
        <v>73</v>
      </c>
      <c r="D25" s="4" t="s">
        <v>0</v>
      </c>
      <c r="E25" s="5">
        <v>1073.5</v>
      </c>
      <c r="F25" s="6"/>
      <c r="G25" s="77"/>
      <c r="H25" s="8">
        <f t="shared" si="1"/>
        <v>0</v>
      </c>
      <c r="I25" s="9"/>
    </row>
    <row r="26" spans="2:9" ht="74.25" customHeight="1" x14ac:dyDescent="0.25">
      <c r="B26" s="18" t="s">
        <v>77</v>
      </c>
      <c r="C26" s="10" t="s">
        <v>74</v>
      </c>
      <c r="D26" s="4" t="s">
        <v>0</v>
      </c>
      <c r="E26" s="5">
        <v>405.46</v>
      </c>
      <c r="F26" s="6"/>
      <c r="G26" s="77"/>
      <c r="H26" s="8">
        <f t="shared" si="1"/>
        <v>0</v>
      </c>
      <c r="I26" s="9"/>
    </row>
    <row r="27" spans="2:9" ht="48.75" customHeight="1" x14ac:dyDescent="0.25">
      <c r="B27" s="18" t="s">
        <v>27</v>
      </c>
      <c r="C27" s="10" t="s">
        <v>28</v>
      </c>
      <c r="D27" s="4" t="s">
        <v>10</v>
      </c>
      <c r="E27" s="15">
        <v>207.93</v>
      </c>
      <c r="F27" s="82"/>
      <c r="G27" s="77"/>
      <c r="H27" s="8">
        <f t="shared" si="1"/>
        <v>0</v>
      </c>
      <c r="I27" s="9"/>
    </row>
    <row r="28" spans="2:9" ht="48.75" customHeight="1" x14ac:dyDescent="0.25">
      <c r="B28" s="18" t="s">
        <v>78</v>
      </c>
      <c r="C28" s="10" t="s">
        <v>79</v>
      </c>
      <c r="D28" s="4" t="s">
        <v>18</v>
      </c>
      <c r="E28" s="11">
        <v>25.19</v>
      </c>
      <c r="F28" s="82"/>
      <c r="G28" s="77"/>
      <c r="H28" s="8">
        <f t="shared" si="1"/>
        <v>0</v>
      </c>
      <c r="I28" s="9"/>
    </row>
    <row r="29" spans="2:9" ht="48" customHeight="1" x14ac:dyDescent="0.25">
      <c r="B29" s="18" t="s">
        <v>29</v>
      </c>
      <c r="C29" s="10" t="s">
        <v>30</v>
      </c>
      <c r="D29" s="4" t="s">
        <v>18</v>
      </c>
      <c r="E29" s="11">
        <v>5</v>
      </c>
      <c r="F29" s="6"/>
      <c r="G29" s="77"/>
      <c r="H29" s="8">
        <f t="shared" si="1"/>
        <v>0</v>
      </c>
      <c r="I29" s="9"/>
    </row>
    <row r="30" spans="2:9" ht="56.25" customHeight="1" x14ac:dyDescent="0.25">
      <c r="B30" s="18" t="s">
        <v>80</v>
      </c>
      <c r="C30" s="10" t="s">
        <v>81</v>
      </c>
      <c r="D30" s="4" t="s">
        <v>10</v>
      </c>
      <c r="E30" s="11">
        <v>19.3</v>
      </c>
      <c r="F30" s="6"/>
      <c r="G30" s="77"/>
      <c r="H30" s="8">
        <f t="shared" si="1"/>
        <v>0</v>
      </c>
      <c r="I30" s="9"/>
    </row>
    <row r="31" spans="2:9" ht="85.5" customHeight="1" x14ac:dyDescent="0.25">
      <c r="B31" s="18" t="s">
        <v>82</v>
      </c>
      <c r="C31" s="36" t="s">
        <v>83</v>
      </c>
      <c r="D31" s="37" t="s">
        <v>8</v>
      </c>
      <c r="E31" s="38">
        <v>29.69</v>
      </c>
      <c r="F31" s="6"/>
      <c r="G31" s="77"/>
      <c r="H31" s="8">
        <f t="shared" si="1"/>
        <v>0</v>
      </c>
      <c r="I31" s="9"/>
    </row>
    <row r="32" spans="2:9" ht="84.75" customHeight="1" x14ac:dyDescent="0.25">
      <c r="B32" s="18" t="s">
        <v>31</v>
      </c>
      <c r="C32" s="10" t="s">
        <v>84</v>
      </c>
      <c r="D32" s="4" t="s">
        <v>18</v>
      </c>
      <c r="E32" s="11">
        <v>128.96</v>
      </c>
      <c r="F32" s="6"/>
      <c r="G32" s="77"/>
      <c r="H32" s="8">
        <f t="shared" si="1"/>
        <v>0</v>
      </c>
      <c r="I32" s="9"/>
    </row>
    <row r="33" spans="2:9" ht="99.75" customHeight="1" x14ac:dyDescent="0.25">
      <c r="B33" s="18" t="s">
        <v>85</v>
      </c>
      <c r="C33" s="10" t="s">
        <v>193</v>
      </c>
      <c r="D33" s="4" t="s">
        <v>18</v>
      </c>
      <c r="E33" s="11">
        <v>20.010000000000002</v>
      </c>
      <c r="F33" s="6"/>
      <c r="G33" s="77"/>
      <c r="H33" s="8">
        <f t="shared" si="1"/>
        <v>0</v>
      </c>
      <c r="I33" s="9"/>
    </row>
    <row r="34" spans="2:9" ht="139.5" customHeight="1" x14ac:dyDescent="0.25">
      <c r="B34" s="18" t="s">
        <v>260</v>
      </c>
      <c r="C34" s="10" t="s">
        <v>261</v>
      </c>
      <c r="D34" s="4" t="s">
        <v>18</v>
      </c>
      <c r="E34" s="11">
        <v>6</v>
      </c>
      <c r="F34" s="6"/>
      <c r="G34" s="77"/>
      <c r="H34" s="8">
        <f t="shared" ref="H34" si="2">+E34*F34</f>
        <v>0</v>
      </c>
      <c r="I34" s="9"/>
    </row>
    <row r="35" spans="2:9" ht="86.25" customHeight="1" x14ac:dyDescent="0.25">
      <c r="B35" s="18" t="s">
        <v>86</v>
      </c>
      <c r="C35" s="10" t="s">
        <v>87</v>
      </c>
      <c r="D35" s="4" t="s">
        <v>8</v>
      </c>
      <c r="E35" s="11">
        <v>29.69</v>
      </c>
      <c r="F35" s="6"/>
      <c r="G35" s="77"/>
      <c r="H35" s="8">
        <f t="shared" si="1"/>
        <v>0</v>
      </c>
      <c r="I35" s="9"/>
    </row>
    <row r="36" spans="2:9" x14ac:dyDescent="0.25">
      <c r="B36" s="18"/>
      <c r="C36" s="46" t="s">
        <v>34</v>
      </c>
      <c r="D36" s="47"/>
      <c r="E36" s="48"/>
      <c r="F36" s="49"/>
      <c r="G36" s="50"/>
      <c r="H36" s="51">
        <f>SUM(H17:H35)</f>
        <v>0</v>
      </c>
      <c r="I36" s="9"/>
    </row>
    <row r="37" spans="2:9" x14ac:dyDescent="0.25">
      <c r="B37" s="18"/>
      <c r="C37" s="80" t="s">
        <v>88</v>
      </c>
      <c r="D37" s="39"/>
      <c r="E37" s="40"/>
      <c r="F37" s="41"/>
      <c r="G37" s="39"/>
      <c r="H37" s="42"/>
      <c r="I37" s="9"/>
    </row>
    <row r="38" spans="2:9" ht="80.25" customHeight="1" x14ac:dyDescent="0.25">
      <c r="B38" s="18" t="s">
        <v>89</v>
      </c>
      <c r="C38" s="10" t="s">
        <v>90</v>
      </c>
      <c r="D38" s="4" t="s">
        <v>10</v>
      </c>
      <c r="E38" s="11">
        <v>175.24</v>
      </c>
      <c r="F38" s="6"/>
      <c r="G38" s="7"/>
      <c r="H38" s="8">
        <f t="shared" ref="H38:H53" si="3">+E38*F38</f>
        <v>0</v>
      </c>
      <c r="I38" s="9"/>
    </row>
    <row r="39" spans="2:9" ht="74.25" customHeight="1" x14ac:dyDescent="0.25">
      <c r="B39" s="18" t="s">
        <v>91</v>
      </c>
      <c r="C39" s="10" t="s">
        <v>92</v>
      </c>
      <c r="D39" s="4" t="s">
        <v>10</v>
      </c>
      <c r="E39" s="11">
        <v>148.61000000000001</v>
      </c>
      <c r="F39" s="6"/>
      <c r="G39" s="7"/>
      <c r="H39" s="8">
        <f t="shared" si="3"/>
        <v>0</v>
      </c>
      <c r="I39" s="9"/>
    </row>
    <row r="40" spans="2:9" ht="88.5" customHeight="1" x14ac:dyDescent="0.25">
      <c r="B40" s="18" t="s">
        <v>93</v>
      </c>
      <c r="C40" s="10" t="s">
        <v>94</v>
      </c>
      <c r="D40" s="4" t="s">
        <v>10</v>
      </c>
      <c r="E40" s="11">
        <v>99.89</v>
      </c>
      <c r="F40" s="6"/>
      <c r="G40" s="7"/>
      <c r="H40" s="8">
        <f t="shared" si="3"/>
        <v>0</v>
      </c>
      <c r="I40" s="9"/>
    </row>
    <row r="41" spans="2:9" ht="86.25" customHeight="1" x14ac:dyDescent="0.25">
      <c r="B41" s="18" t="s">
        <v>95</v>
      </c>
      <c r="C41" s="10" t="s">
        <v>96</v>
      </c>
      <c r="D41" s="4" t="s">
        <v>10</v>
      </c>
      <c r="E41" s="11">
        <v>104.75</v>
      </c>
      <c r="F41" s="6"/>
      <c r="G41" s="7"/>
      <c r="H41" s="8">
        <f t="shared" si="3"/>
        <v>0</v>
      </c>
      <c r="I41" s="9"/>
    </row>
    <row r="42" spans="2:9" ht="94.5" customHeight="1" x14ac:dyDescent="0.25">
      <c r="B42" s="18" t="s">
        <v>97</v>
      </c>
      <c r="C42" s="10" t="s">
        <v>98</v>
      </c>
      <c r="D42" s="4" t="s">
        <v>10</v>
      </c>
      <c r="E42" s="11">
        <v>151</v>
      </c>
      <c r="F42" s="6"/>
      <c r="G42" s="7"/>
      <c r="H42" s="8">
        <f t="shared" si="3"/>
        <v>0</v>
      </c>
      <c r="I42" s="9"/>
    </row>
    <row r="43" spans="2:9" ht="100.5" customHeight="1" x14ac:dyDescent="0.25">
      <c r="B43" s="18" t="s">
        <v>99</v>
      </c>
      <c r="C43" s="10" t="s">
        <v>100</v>
      </c>
      <c r="D43" s="4" t="s">
        <v>10</v>
      </c>
      <c r="E43" s="11">
        <v>150.16</v>
      </c>
      <c r="F43" s="6"/>
      <c r="G43" s="7"/>
      <c r="H43" s="8">
        <f t="shared" si="3"/>
        <v>0</v>
      </c>
      <c r="I43" s="9"/>
    </row>
    <row r="44" spans="2:9" ht="83.25" customHeight="1" x14ac:dyDescent="0.25">
      <c r="B44" s="18" t="s">
        <v>183</v>
      </c>
      <c r="C44" s="10" t="s">
        <v>238</v>
      </c>
      <c r="D44" s="4" t="s">
        <v>10</v>
      </c>
      <c r="E44" s="11">
        <v>299.79000000000002</v>
      </c>
      <c r="F44" s="6"/>
      <c r="G44" s="7"/>
      <c r="H44" s="8">
        <f t="shared" si="3"/>
        <v>0</v>
      </c>
      <c r="I44" s="9"/>
    </row>
    <row r="45" spans="2:9" ht="75.75" customHeight="1" x14ac:dyDescent="0.25">
      <c r="B45" s="18" t="s">
        <v>101</v>
      </c>
      <c r="C45" s="10" t="s">
        <v>102</v>
      </c>
      <c r="D45" s="4" t="s">
        <v>0</v>
      </c>
      <c r="E45" s="11">
        <v>47.72</v>
      </c>
      <c r="F45" s="6"/>
      <c r="G45" s="7"/>
      <c r="H45" s="8">
        <f t="shared" si="3"/>
        <v>0</v>
      </c>
      <c r="I45" s="9"/>
    </row>
    <row r="46" spans="2:9" ht="75.75" customHeight="1" x14ac:dyDescent="0.25">
      <c r="B46" s="18" t="s">
        <v>103</v>
      </c>
      <c r="C46" s="10" t="s">
        <v>104</v>
      </c>
      <c r="D46" s="4" t="s">
        <v>0</v>
      </c>
      <c r="E46" s="5">
        <v>5042.68</v>
      </c>
      <c r="F46" s="6"/>
      <c r="G46" s="7"/>
      <c r="H46" s="8">
        <f t="shared" si="3"/>
        <v>0</v>
      </c>
      <c r="I46" s="9"/>
    </row>
    <row r="47" spans="2:9" ht="72" customHeight="1" x14ac:dyDescent="0.25">
      <c r="B47" s="18" t="s">
        <v>105</v>
      </c>
      <c r="C47" s="10" t="s">
        <v>106</v>
      </c>
      <c r="D47" s="4" t="s">
        <v>0</v>
      </c>
      <c r="E47" s="5">
        <v>1428.52</v>
      </c>
      <c r="F47" s="6"/>
      <c r="G47" s="7"/>
      <c r="H47" s="8">
        <f t="shared" si="3"/>
        <v>0</v>
      </c>
      <c r="I47" s="9"/>
    </row>
    <row r="48" spans="2:9" ht="75.75" customHeight="1" x14ac:dyDescent="0.25">
      <c r="B48" s="18" t="s">
        <v>107</v>
      </c>
      <c r="C48" s="36" t="s">
        <v>108</v>
      </c>
      <c r="D48" s="37" t="s">
        <v>0</v>
      </c>
      <c r="E48" s="43">
        <v>2947.35</v>
      </c>
      <c r="F48" s="6"/>
      <c r="G48" s="7"/>
      <c r="H48" s="8">
        <f t="shared" si="3"/>
        <v>0</v>
      </c>
      <c r="I48" s="9"/>
    </row>
    <row r="49" spans="2:9" ht="75" customHeight="1" x14ac:dyDescent="0.25">
      <c r="B49" s="18" t="s">
        <v>109</v>
      </c>
      <c r="C49" s="10" t="s">
        <v>110</v>
      </c>
      <c r="D49" s="4" t="s">
        <v>0</v>
      </c>
      <c r="E49" s="5">
        <v>3984.76</v>
      </c>
      <c r="F49" s="6"/>
      <c r="G49" s="7"/>
      <c r="H49" s="8">
        <f t="shared" si="3"/>
        <v>0</v>
      </c>
      <c r="I49" s="9"/>
    </row>
    <row r="50" spans="2:9" ht="72.75" customHeight="1" x14ac:dyDescent="0.25">
      <c r="B50" s="18" t="s">
        <v>111</v>
      </c>
      <c r="C50" s="36" t="s">
        <v>112</v>
      </c>
      <c r="D50" s="37" t="s">
        <v>0</v>
      </c>
      <c r="E50" s="43">
        <v>1308.96</v>
      </c>
      <c r="F50" s="6"/>
      <c r="G50" s="7"/>
      <c r="H50" s="8">
        <f t="shared" si="3"/>
        <v>0</v>
      </c>
      <c r="I50" s="9"/>
    </row>
    <row r="51" spans="2:9" ht="93.75" customHeight="1" x14ac:dyDescent="0.25">
      <c r="B51" s="18" t="s">
        <v>113</v>
      </c>
      <c r="C51" s="10" t="s">
        <v>114</v>
      </c>
      <c r="D51" s="4" t="s">
        <v>18</v>
      </c>
      <c r="E51" s="11">
        <v>109.06</v>
      </c>
      <c r="F51" s="82"/>
      <c r="G51" s="7"/>
      <c r="H51" s="8">
        <f t="shared" si="3"/>
        <v>0</v>
      </c>
      <c r="I51" s="9"/>
    </row>
    <row r="52" spans="2:9" ht="59.25" customHeight="1" x14ac:dyDescent="0.25">
      <c r="B52" s="44" t="s">
        <v>115</v>
      </c>
      <c r="C52" s="36" t="s">
        <v>116</v>
      </c>
      <c r="D52" s="37" t="s">
        <v>18</v>
      </c>
      <c r="E52" s="38">
        <v>5</v>
      </c>
      <c r="F52" s="6"/>
      <c r="G52" s="7"/>
      <c r="H52" s="8">
        <f t="shared" si="3"/>
        <v>0</v>
      </c>
      <c r="I52" s="9"/>
    </row>
    <row r="53" spans="2:9" s="17" customFormat="1" ht="71.25" customHeight="1" x14ac:dyDescent="0.25">
      <c r="B53" s="44" t="s">
        <v>185</v>
      </c>
      <c r="C53" s="36" t="s">
        <v>184</v>
      </c>
      <c r="D53" s="37" t="s">
        <v>10</v>
      </c>
      <c r="E53" s="38">
        <v>199.46</v>
      </c>
      <c r="F53" s="6"/>
      <c r="G53" s="7"/>
      <c r="H53" s="8">
        <f t="shared" si="3"/>
        <v>0</v>
      </c>
      <c r="I53" s="16"/>
    </row>
    <row r="54" spans="2:9" x14ac:dyDescent="0.25">
      <c r="B54" s="45"/>
      <c r="C54" s="46" t="s">
        <v>117</v>
      </c>
      <c r="D54" s="47"/>
      <c r="E54" s="48"/>
      <c r="F54" s="49"/>
      <c r="G54" s="50"/>
      <c r="H54" s="51">
        <f>SUM(H38:H53)</f>
        <v>0</v>
      </c>
      <c r="I54" s="9"/>
    </row>
    <row r="55" spans="2:9" x14ac:dyDescent="0.25">
      <c r="B55" s="45"/>
      <c r="C55" s="52" t="s">
        <v>118</v>
      </c>
      <c r="D55" s="53"/>
      <c r="E55" s="54"/>
      <c r="F55" s="55"/>
      <c r="G55" s="56"/>
      <c r="H55" s="51"/>
      <c r="I55" s="9"/>
    </row>
    <row r="56" spans="2:9" ht="70.5" customHeight="1" x14ac:dyDescent="0.25">
      <c r="B56" s="18" t="s">
        <v>119</v>
      </c>
      <c r="C56" s="57" t="s">
        <v>120</v>
      </c>
      <c r="D56" s="4" t="s">
        <v>8</v>
      </c>
      <c r="E56" s="11">
        <v>37.1</v>
      </c>
      <c r="F56" s="6"/>
      <c r="G56" s="58"/>
      <c r="H56" s="8">
        <f t="shared" ref="H56:H78" si="4">+E56*F56</f>
        <v>0</v>
      </c>
      <c r="I56" s="9"/>
    </row>
    <row r="57" spans="2:9" ht="95.25" customHeight="1" x14ac:dyDescent="0.25">
      <c r="B57" s="18" t="s">
        <v>121</v>
      </c>
      <c r="C57" s="36" t="s">
        <v>122</v>
      </c>
      <c r="D57" s="4" t="s">
        <v>8</v>
      </c>
      <c r="E57" s="11">
        <v>40.17</v>
      </c>
      <c r="F57" s="6"/>
      <c r="G57" s="7"/>
      <c r="H57" s="8">
        <f t="shared" si="4"/>
        <v>0</v>
      </c>
      <c r="I57" s="9"/>
    </row>
    <row r="58" spans="2:9" ht="76.5" x14ac:dyDescent="0.25">
      <c r="B58" s="18" t="s">
        <v>123</v>
      </c>
      <c r="C58" s="59" t="s">
        <v>124</v>
      </c>
      <c r="D58" s="4" t="s">
        <v>8</v>
      </c>
      <c r="E58" s="11">
        <v>45.86</v>
      </c>
      <c r="F58" s="6"/>
      <c r="G58" s="7"/>
      <c r="H58" s="8">
        <f t="shared" si="4"/>
        <v>0</v>
      </c>
      <c r="I58" s="9"/>
    </row>
    <row r="59" spans="2:9" ht="81.75" customHeight="1" x14ac:dyDescent="0.25">
      <c r="B59" s="18" t="s">
        <v>125</v>
      </c>
      <c r="C59" s="36" t="s">
        <v>126</v>
      </c>
      <c r="D59" s="4" t="s">
        <v>8</v>
      </c>
      <c r="E59" s="11">
        <v>197.18</v>
      </c>
      <c r="F59" s="6"/>
      <c r="G59" s="7"/>
      <c r="H59" s="8">
        <f t="shared" si="4"/>
        <v>0</v>
      </c>
      <c r="I59" s="9"/>
    </row>
    <row r="60" spans="2:9" ht="87" customHeight="1" x14ac:dyDescent="0.25">
      <c r="B60" s="18" t="s">
        <v>127</v>
      </c>
      <c r="C60" s="60" t="s">
        <v>128</v>
      </c>
      <c r="D60" s="4" t="s">
        <v>8</v>
      </c>
      <c r="E60" s="11">
        <v>12</v>
      </c>
      <c r="F60" s="6"/>
      <c r="G60" s="7"/>
      <c r="H60" s="8">
        <f t="shared" si="4"/>
        <v>0</v>
      </c>
      <c r="I60" s="9"/>
    </row>
    <row r="61" spans="2:9" ht="96.75" customHeight="1" x14ac:dyDescent="0.25">
      <c r="B61" s="18" t="s">
        <v>129</v>
      </c>
      <c r="C61" s="3" t="s">
        <v>130</v>
      </c>
      <c r="D61" s="4" t="s">
        <v>10</v>
      </c>
      <c r="E61" s="5">
        <v>94.14</v>
      </c>
      <c r="F61" s="6"/>
      <c r="G61" s="7"/>
      <c r="H61" s="8">
        <f t="shared" si="4"/>
        <v>0</v>
      </c>
      <c r="I61" s="9"/>
    </row>
    <row r="62" spans="2:9" ht="88.5" customHeight="1" x14ac:dyDescent="0.25">
      <c r="B62" s="18" t="s">
        <v>174</v>
      </c>
      <c r="C62" s="60" t="s">
        <v>175</v>
      </c>
      <c r="D62" s="4" t="s">
        <v>8</v>
      </c>
      <c r="E62" s="11">
        <v>23</v>
      </c>
      <c r="F62" s="6"/>
      <c r="G62" s="7"/>
      <c r="H62" s="8">
        <f t="shared" si="4"/>
        <v>0</v>
      </c>
      <c r="I62" s="9"/>
    </row>
    <row r="63" spans="2:9" s="17" customFormat="1" ht="127.5" customHeight="1" x14ac:dyDescent="0.25">
      <c r="B63" s="18" t="s">
        <v>195</v>
      </c>
      <c r="C63" s="60" t="s">
        <v>194</v>
      </c>
      <c r="D63" s="4" t="s">
        <v>10</v>
      </c>
      <c r="E63" s="11">
        <v>9.44</v>
      </c>
      <c r="F63" s="6"/>
      <c r="G63" s="7"/>
      <c r="H63" s="8">
        <f t="shared" si="4"/>
        <v>0</v>
      </c>
      <c r="I63" s="16"/>
    </row>
    <row r="64" spans="2:9" s="17" customFormat="1" ht="83.25" customHeight="1" x14ac:dyDescent="0.25">
      <c r="B64" s="18" t="s">
        <v>173</v>
      </c>
      <c r="C64" s="3" t="s">
        <v>131</v>
      </c>
      <c r="D64" s="4" t="s">
        <v>10</v>
      </c>
      <c r="E64" s="5">
        <v>164.55</v>
      </c>
      <c r="F64" s="6"/>
      <c r="G64" s="7"/>
      <c r="H64" s="8">
        <f t="shared" ref="H64" si="5">+E64*F64</f>
        <v>0</v>
      </c>
      <c r="I64" s="16"/>
    </row>
    <row r="65" spans="2:9" ht="36" customHeight="1" x14ac:dyDescent="0.25">
      <c r="B65" s="44" t="s">
        <v>133</v>
      </c>
      <c r="C65" s="59" t="s">
        <v>134</v>
      </c>
      <c r="D65" s="37" t="s">
        <v>8</v>
      </c>
      <c r="E65" s="43">
        <v>7.5</v>
      </c>
      <c r="F65" s="6"/>
      <c r="G65" s="7"/>
      <c r="H65" s="8">
        <f t="shared" si="4"/>
        <v>0</v>
      </c>
      <c r="I65" s="9"/>
    </row>
    <row r="66" spans="2:9" ht="76.5" x14ac:dyDescent="0.25">
      <c r="B66" s="18" t="s">
        <v>135</v>
      </c>
      <c r="C66" s="60" t="s">
        <v>136</v>
      </c>
      <c r="D66" s="4" t="s">
        <v>8</v>
      </c>
      <c r="E66" s="11">
        <v>75.510000000000005</v>
      </c>
      <c r="F66" s="6"/>
      <c r="G66" s="7"/>
      <c r="H66" s="8">
        <f t="shared" si="4"/>
        <v>0</v>
      </c>
      <c r="I66" s="9"/>
    </row>
    <row r="67" spans="2:9" ht="165.75" x14ac:dyDescent="0.25">
      <c r="B67" s="18" t="s">
        <v>137</v>
      </c>
      <c r="C67" s="60" t="s">
        <v>138</v>
      </c>
      <c r="D67" s="4" t="s">
        <v>10</v>
      </c>
      <c r="E67" s="11">
        <v>9.69</v>
      </c>
      <c r="F67" s="6"/>
      <c r="G67" s="7"/>
      <c r="H67" s="8">
        <f t="shared" si="4"/>
        <v>0</v>
      </c>
      <c r="I67" s="9"/>
    </row>
    <row r="68" spans="2:9" ht="123" customHeight="1" x14ac:dyDescent="0.25">
      <c r="B68" s="18" t="s">
        <v>139</v>
      </c>
      <c r="C68" s="10" t="s">
        <v>140</v>
      </c>
      <c r="D68" s="4" t="s">
        <v>8</v>
      </c>
      <c r="E68" s="11">
        <v>22.8</v>
      </c>
      <c r="F68" s="6"/>
      <c r="G68" s="7"/>
      <c r="H68" s="8">
        <f t="shared" si="4"/>
        <v>0</v>
      </c>
      <c r="I68" s="9"/>
    </row>
    <row r="69" spans="2:9" ht="76.5" x14ac:dyDescent="0.25">
      <c r="B69" s="18" t="s">
        <v>176</v>
      </c>
      <c r="C69" s="10" t="s">
        <v>177</v>
      </c>
      <c r="D69" s="4" t="s">
        <v>10</v>
      </c>
      <c r="E69" s="11">
        <v>27.95</v>
      </c>
      <c r="F69" s="6"/>
      <c r="G69" s="7"/>
      <c r="H69" s="8">
        <f t="shared" si="4"/>
        <v>0</v>
      </c>
      <c r="I69" s="9"/>
    </row>
    <row r="70" spans="2:9" ht="102" x14ac:dyDescent="0.25">
      <c r="B70" s="18" t="s">
        <v>178</v>
      </c>
      <c r="C70" s="10" t="s">
        <v>179</v>
      </c>
      <c r="D70" s="4" t="s">
        <v>9</v>
      </c>
      <c r="E70" s="11">
        <v>2</v>
      </c>
      <c r="F70" s="6"/>
      <c r="G70" s="7"/>
      <c r="H70" s="8">
        <f t="shared" si="4"/>
        <v>0</v>
      </c>
      <c r="I70" s="9"/>
    </row>
    <row r="71" spans="2:9" ht="57.75" customHeight="1" x14ac:dyDescent="0.25">
      <c r="B71" s="18" t="s">
        <v>180</v>
      </c>
      <c r="C71" s="10" t="s">
        <v>181</v>
      </c>
      <c r="D71" s="4" t="s">
        <v>8</v>
      </c>
      <c r="E71" s="11">
        <v>55.9</v>
      </c>
      <c r="F71" s="6"/>
      <c r="G71" s="7"/>
      <c r="H71" s="8">
        <f t="shared" si="4"/>
        <v>0</v>
      </c>
      <c r="I71" s="9"/>
    </row>
    <row r="72" spans="2:9" ht="138.75" customHeight="1" x14ac:dyDescent="0.25">
      <c r="B72" s="18" t="s">
        <v>141</v>
      </c>
      <c r="C72" s="10" t="s">
        <v>239</v>
      </c>
      <c r="D72" s="4" t="s">
        <v>10</v>
      </c>
      <c r="E72" s="11">
        <v>920.98</v>
      </c>
      <c r="F72" s="6"/>
      <c r="G72" s="7"/>
      <c r="H72" s="8">
        <f t="shared" si="4"/>
        <v>0</v>
      </c>
      <c r="I72" s="9"/>
    </row>
    <row r="73" spans="2:9" ht="153" x14ac:dyDescent="0.25">
      <c r="B73" s="18" t="s">
        <v>186</v>
      </c>
      <c r="C73" s="10" t="s">
        <v>240</v>
      </c>
      <c r="D73" s="4" t="s">
        <v>10</v>
      </c>
      <c r="E73" s="11">
        <f>170.87+123</f>
        <v>293.87</v>
      </c>
      <c r="F73" s="6"/>
      <c r="G73" s="7"/>
      <c r="H73" s="8">
        <f t="shared" ref="H73" si="6">+E73*F73</f>
        <v>0</v>
      </c>
      <c r="I73" s="9"/>
    </row>
    <row r="74" spans="2:9" ht="115.5" customHeight="1" x14ac:dyDescent="0.25">
      <c r="B74" s="18" t="s">
        <v>142</v>
      </c>
      <c r="C74" s="10" t="s">
        <v>241</v>
      </c>
      <c r="D74" s="4" t="s">
        <v>10</v>
      </c>
      <c r="E74" s="5">
        <f>413.98+511.1+305.07</f>
        <v>1230.1500000000001</v>
      </c>
      <c r="F74" s="6"/>
      <c r="G74" s="7"/>
      <c r="H74" s="8">
        <f t="shared" si="4"/>
        <v>0</v>
      </c>
      <c r="I74" s="9"/>
    </row>
    <row r="75" spans="2:9" ht="76.5" x14ac:dyDescent="0.25">
      <c r="B75" s="44" t="s">
        <v>143</v>
      </c>
      <c r="C75" s="36" t="s">
        <v>242</v>
      </c>
      <c r="D75" s="37" t="s">
        <v>8</v>
      </c>
      <c r="E75" s="11">
        <v>110.32</v>
      </c>
      <c r="F75" s="6"/>
      <c r="G75" s="7"/>
      <c r="H75" s="8">
        <f t="shared" si="4"/>
        <v>0</v>
      </c>
      <c r="I75" s="9"/>
    </row>
    <row r="76" spans="2:9" ht="162" customHeight="1" x14ac:dyDescent="0.25">
      <c r="B76" s="18" t="s">
        <v>144</v>
      </c>
      <c r="C76" s="10" t="s">
        <v>145</v>
      </c>
      <c r="D76" s="4" t="s">
        <v>10</v>
      </c>
      <c r="E76" s="11">
        <v>205.81</v>
      </c>
      <c r="F76" s="6"/>
      <c r="G76" s="7"/>
      <c r="H76" s="8">
        <f t="shared" si="4"/>
        <v>0</v>
      </c>
      <c r="I76" s="9"/>
    </row>
    <row r="77" spans="2:9" ht="118.5" customHeight="1" x14ac:dyDescent="0.25">
      <c r="B77" s="18" t="s">
        <v>182</v>
      </c>
      <c r="C77" s="10" t="s">
        <v>243</v>
      </c>
      <c r="D77" s="4" t="s">
        <v>10</v>
      </c>
      <c r="E77" s="11">
        <v>289.56</v>
      </c>
      <c r="F77" s="6"/>
      <c r="G77" s="7"/>
      <c r="H77" s="8">
        <f t="shared" si="4"/>
        <v>0</v>
      </c>
      <c r="I77" s="9"/>
    </row>
    <row r="78" spans="2:9" ht="58.5" customHeight="1" x14ac:dyDescent="0.25">
      <c r="B78" s="18" t="s">
        <v>146</v>
      </c>
      <c r="C78" s="10" t="s">
        <v>147</v>
      </c>
      <c r="D78" s="4" t="s">
        <v>15</v>
      </c>
      <c r="E78" s="11">
        <v>1</v>
      </c>
      <c r="F78" s="6"/>
      <c r="G78" s="7"/>
      <c r="H78" s="8">
        <f t="shared" si="4"/>
        <v>0</v>
      </c>
      <c r="I78" s="9"/>
    </row>
    <row r="79" spans="2:9" x14ac:dyDescent="0.25">
      <c r="B79" s="45"/>
      <c r="C79" s="46" t="s">
        <v>148</v>
      </c>
      <c r="D79" s="47"/>
      <c r="E79" s="48"/>
      <c r="F79" s="49"/>
      <c r="G79" s="50"/>
      <c r="H79" s="51">
        <f>+SUM(H56:H78)</f>
        <v>0</v>
      </c>
      <c r="I79" s="9"/>
    </row>
    <row r="80" spans="2:9" x14ac:dyDescent="0.25">
      <c r="B80" s="45"/>
      <c r="C80" s="52" t="s">
        <v>32</v>
      </c>
      <c r="D80" s="53"/>
      <c r="E80" s="54"/>
      <c r="F80" s="55"/>
      <c r="G80" s="56"/>
      <c r="H80" s="51"/>
      <c r="I80" s="61"/>
    </row>
    <row r="81" spans="2:9" ht="141" customHeight="1" x14ac:dyDescent="0.25">
      <c r="B81" s="18" t="s">
        <v>190</v>
      </c>
      <c r="C81" s="10" t="s">
        <v>196</v>
      </c>
      <c r="D81" s="4" t="s">
        <v>9</v>
      </c>
      <c r="E81" s="11">
        <v>1</v>
      </c>
      <c r="F81" s="6"/>
      <c r="G81" s="58"/>
      <c r="H81" s="8">
        <f t="shared" ref="H81:H85" si="7">+E81*F81</f>
        <v>0</v>
      </c>
      <c r="I81" s="61"/>
    </row>
    <row r="82" spans="2:9" ht="137.25" customHeight="1" x14ac:dyDescent="0.25">
      <c r="B82" s="18" t="s">
        <v>191</v>
      </c>
      <c r="C82" s="10" t="s">
        <v>189</v>
      </c>
      <c r="D82" s="4" t="s">
        <v>9</v>
      </c>
      <c r="E82" s="11">
        <v>1</v>
      </c>
      <c r="F82" s="6"/>
      <c r="G82" s="58"/>
      <c r="H82" s="8">
        <f t="shared" si="7"/>
        <v>0</v>
      </c>
      <c r="I82" s="61"/>
    </row>
    <row r="83" spans="2:9" ht="101.25" customHeight="1" x14ac:dyDescent="0.25">
      <c r="B83" s="18" t="s">
        <v>151</v>
      </c>
      <c r="C83" s="10" t="s">
        <v>152</v>
      </c>
      <c r="D83" s="4" t="s">
        <v>10</v>
      </c>
      <c r="E83" s="11">
        <v>97.67</v>
      </c>
      <c r="F83" s="6"/>
      <c r="G83" s="58"/>
      <c r="H83" s="8">
        <f t="shared" si="7"/>
        <v>0</v>
      </c>
      <c r="I83" s="61"/>
    </row>
    <row r="84" spans="2:9" ht="85.5" customHeight="1" x14ac:dyDescent="0.25">
      <c r="B84" s="18" t="s">
        <v>149</v>
      </c>
      <c r="C84" s="10" t="s">
        <v>150</v>
      </c>
      <c r="D84" s="4" t="s">
        <v>8</v>
      </c>
      <c r="E84" s="11">
        <f>2.45+4.16+10.5</f>
        <v>17.11</v>
      </c>
      <c r="F84" s="6"/>
      <c r="G84" s="58"/>
      <c r="H84" s="8">
        <f t="shared" si="7"/>
        <v>0</v>
      </c>
      <c r="I84" s="61"/>
    </row>
    <row r="85" spans="2:9" ht="93.75" customHeight="1" x14ac:dyDescent="0.25">
      <c r="B85" s="18" t="s">
        <v>198</v>
      </c>
      <c r="C85" s="65" t="s">
        <v>197</v>
      </c>
      <c r="D85" s="4" t="s">
        <v>8</v>
      </c>
      <c r="E85" s="11">
        <v>7</v>
      </c>
      <c r="F85" s="6"/>
      <c r="G85" s="58"/>
      <c r="H85" s="8">
        <f t="shared" si="7"/>
        <v>0</v>
      </c>
      <c r="I85" s="61"/>
    </row>
    <row r="86" spans="2:9" x14ac:dyDescent="0.25">
      <c r="B86" s="45"/>
      <c r="C86" s="46" t="s">
        <v>153</v>
      </c>
      <c r="D86" s="47"/>
      <c r="E86" s="48"/>
      <c r="F86" s="49"/>
      <c r="G86" s="50"/>
      <c r="H86" s="51">
        <f>SUM(H81:H84)</f>
        <v>0</v>
      </c>
      <c r="I86" s="14"/>
    </row>
    <row r="87" spans="2:9" x14ac:dyDescent="0.25">
      <c r="B87" s="45"/>
      <c r="C87" s="46" t="s">
        <v>44</v>
      </c>
      <c r="D87" s="47"/>
      <c r="E87" s="48"/>
      <c r="F87" s="49"/>
      <c r="G87" s="50"/>
      <c r="H87" s="51"/>
      <c r="I87" s="9"/>
    </row>
    <row r="88" spans="2:9" x14ac:dyDescent="0.25">
      <c r="B88" s="18"/>
      <c r="C88" s="46" t="s">
        <v>154</v>
      </c>
      <c r="D88" s="47"/>
      <c r="E88" s="49"/>
      <c r="F88" s="49"/>
      <c r="G88" s="50"/>
      <c r="H88" s="51"/>
      <c r="I88" s="9"/>
    </row>
    <row r="89" spans="2:9" ht="90" customHeight="1" x14ac:dyDescent="0.25">
      <c r="B89" s="18" t="s">
        <v>155</v>
      </c>
      <c r="C89" s="10" t="s">
        <v>156</v>
      </c>
      <c r="D89" s="4" t="s">
        <v>37</v>
      </c>
      <c r="E89" s="11">
        <f>23+21+6+6+11+7</f>
        <v>74</v>
      </c>
      <c r="F89" s="6"/>
      <c r="G89" s="7"/>
      <c r="H89" s="8">
        <f t="shared" ref="H89:H92" si="8">+E89*F89</f>
        <v>0</v>
      </c>
      <c r="I89" s="9"/>
    </row>
    <row r="90" spans="2:9" ht="107.25" customHeight="1" x14ac:dyDescent="0.25">
      <c r="B90" s="18" t="s">
        <v>157</v>
      </c>
      <c r="C90" s="10" t="s">
        <v>199</v>
      </c>
      <c r="D90" s="4" t="s">
        <v>37</v>
      </c>
      <c r="E90" s="11">
        <v>8</v>
      </c>
      <c r="F90" s="6"/>
      <c r="G90" s="7"/>
      <c r="H90" s="8">
        <f t="shared" si="8"/>
        <v>0</v>
      </c>
      <c r="I90" s="9"/>
    </row>
    <row r="91" spans="2:9" ht="100.5" customHeight="1" x14ac:dyDescent="0.25">
      <c r="B91" s="44" t="s">
        <v>158</v>
      </c>
      <c r="C91" s="36" t="s">
        <v>159</v>
      </c>
      <c r="D91" s="37" t="s">
        <v>37</v>
      </c>
      <c r="E91" s="11">
        <v>5</v>
      </c>
      <c r="F91" s="6"/>
      <c r="G91" s="7"/>
      <c r="H91" s="8">
        <f t="shared" si="8"/>
        <v>0</v>
      </c>
      <c r="I91" s="9"/>
    </row>
    <row r="92" spans="2:9" ht="87" customHeight="1" x14ac:dyDescent="0.25">
      <c r="B92" s="18" t="s">
        <v>160</v>
      </c>
      <c r="C92" s="10" t="s">
        <v>161</v>
      </c>
      <c r="D92" s="4" t="s">
        <v>37</v>
      </c>
      <c r="E92" s="11">
        <v>3</v>
      </c>
      <c r="F92" s="6"/>
      <c r="G92" s="7"/>
      <c r="H92" s="8">
        <f t="shared" si="8"/>
        <v>0</v>
      </c>
      <c r="I92" s="9"/>
    </row>
    <row r="93" spans="2:9" ht="109.5" customHeight="1" x14ac:dyDescent="0.25">
      <c r="B93" s="18" t="s">
        <v>39</v>
      </c>
      <c r="C93" s="10" t="s">
        <v>38</v>
      </c>
      <c r="D93" s="4" t="s">
        <v>9</v>
      </c>
      <c r="E93" s="11">
        <f>23+21</f>
        <v>44</v>
      </c>
      <c r="F93" s="6"/>
      <c r="G93" s="7"/>
      <c r="H93" s="8">
        <f t="shared" ref="H93:H130" si="9">+F93*E93</f>
        <v>0</v>
      </c>
      <c r="I93" s="9"/>
    </row>
    <row r="94" spans="2:9" ht="99" customHeight="1" x14ac:dyDescent="0.25">
      <c r="B94" s="18" t="s">
        <v>162</v>
      </c>
      <c r="C94" s="10" t="s">
        <v>244</v>
      </c>
      <c r="D94" s="4" t="s">
        <v>9</v>
      </c>
      <c r="E94" s="11">
        <v>6</v>
      </c>
      <c r="F94" s="6"/>
      <c r="G94" s="7"/>
      <c r="H94" s="8">
        <f t="shared" si="9"/>
        <v>0</v>
      </c>
      <c r="I94" s="9"/>
    </row>
    <row r="95" spans="2:9" ht="99.75" customHeight="1" x14ac:dyDescent="0.25">
      <c r="B95" s="18" t="s">
        <v>192</v>
      </c>
      <c r="C95" s="10" t="s">
        <v>245</v>
      </c>
      <c r="D95" s="4" t="s">
        <v>9</v>
      </c>
      <c r="E95" s="11">
        <v>6</v>
      </c>
      <c r="F95" s="6"/>
      <c r="G95" s="7"/>
      <c r="H95" s="8">
        <f t="shared" si="9"/>
        <v>0</v>
      </c>
      <c r="I95" s="9"/>
    </row>
    <row r="96" spans="2:9" ht="90.75" customHeight="1" x14ac:dyDescent="0.25">
      <c r="B96" s="18" t="s">
        <v>40</v>
      </c>
      <c r="C96" s="10" t="s">
        <v>41</v>
      </c>
      <c r="D96" s="4" t="s">
        <v>9</v>
      </c>
      <c r="E96" s="11">
        <v>18</v>
      </c>
      <c r="F96" s="6"/>
      <c r="G96" s="7"/>
      <c r="H96" s="8">
        <f t="shared" si="9"/>
        <v>0</v>
      </c>
      <c r="I96" s="9"/>
    </row>
    <row r="97" spans="2:9" s="17" customFormat="1" ht="114" customHeight="1" x14ac:dyDescent="0.25">
      <c r="B97" s="18" t="s">
        <v>200</v>
      </c>
      <c r="C97" s="10" t="s">
        <v>201</v>
      </c>
      <c r="D97" s="4" t="s">
        <v>9</v>
      </c>
      <c r="E97" s="11">
        <v>9</v>
      </c>
      <c r="F97" s="6"/>
      <c r="G97" s="7"/>
      <c r="H97" s="8">
        <f t="shared" si="9"/>
        <v>0</v>
      </c>
      <c r="I97" s="16"/>
    </row>
    <row r="98" spans="2:9" ht="101.25" customHeight="1" x14ac:dyDescent="0.25">
      <c r="B98" s="18" t="s">
        <v>202</v>
      </c>
      <c r="C98" s="10" t="s">
        <v>224</v>
      </c>
      <c r="D98" s="4" t="s">
        <v>9</v>
      </c>
      <c r="E98" s="11">
        <v>1</v>
      </c>
      <c r="F98" s="6"/>
      <c r="G98" s="7"/>
      <c r="H98" s="8">
        <f t="shared" si="9"/>
        <v>0</v>
      </c>
      <c r="I98" s="9"/>
    </row>
    <row r="99" spans="2:9" ht="102" x14ac:dyDescent="0.25">
      <c r="B99" s="18" t="s">
        <v>203</v>
      </c>
      <c r="C99" s="10" t="s">
        <v>204</v>
      </c>
      <c r="D99" s="4" t="s">
        <v>9</v>
      </c>
      <c r="E99" s="11">
        <v>1</v>
      </c>
      <c r="F99" s="6"/>
      <c r="G99" s="7"/>
      <c r="H99" s="8">
        <f t="shared" si="9"/>
        <v>0</v>
      </c>
      <c r="I99" s="9"/>
    </row>
    <row r="100" spans="2:9" ht="48" customHeight="1" x14ac:dyDescent="0.25">
      <c r="B100" s="18" t="s">
        <v>205</v>
      </c>
      <c r="C100" s="10" t="s">
        <v>206</v>
      </c>
      <c r="D100" s="4" t="s">
        <v>9</v>
      </c>
      <c r="E100" s="11">
        <v>1</v>
      </c>
      <c r="F100" s="6"/>
      <c r="G100" s="7"/>
      <c r="H100" s="8">
        <f t="shared" si="9"/>
        <v>0</v>
      </c>
      <c r="I100" s="9"/>
    </row>
    <row r="101" spans="2:9" ht="48" customHeight="1" x14ac:dyDescent="0.25">
      <c r="B101" s="18" t="s">
        <v>42</v>
      </c>
      <c r="C101" s="10" t="s">
        <v>208</v>
      </c>
      <c r="D101" s="4" t="s">
        <v>9</v>
      </c>
      <c r="E101" s="11">
        <v>5</v>
      </c>
      <c r="F101" s="6"/>
      <c r="G101" s="7"/>
      <c r="H101" s="8">
        <f t="shared" si="9"/>
        <v>0</v>
      </c>
      <c r="I101" s="9"/>
    </row>
    <row r="102" spans="2:9" ht="45.75" customHeight="1" x14ac:dyDescent="0.25">
      <c r="B102" s="18" t="s">
        <v>207</v>
      </c>
      <c r="C102" s="10" t="s">
        <v>209</v>
      </c>
      <c r="D102" s="4" t="s">
        <v>9</v>
      </c>
      <c r="E102" s="11">
        <v>2</v>
      </c>
      <c r="F102" s="6"/>
      <c r="G102" s="7"/>
      <c r="H102" s="8">
        <f t="shared" si="9"/>
        <v>0</v>
      </c>
      <c r="I102" s="9"/>
    </row>
    <row r="103" spans="2:9" ht="49.5" customHeight="1" x14ac:dyDescent="0.25">
      <c r="B103" s="18" t="s">
        <v>210</v>
      </c>
      <c r="C103" s="10" t="s">
        <v>211</v>
      </c>
      <c r="D103" s="4" t="s">
        <v>9</v>
      </c>
      <c r="E103" s="11">
        <v>14</v>
      </c>
      <c r="F103" s="6"/>
      <c r="G103" s="7"/>
      <c r="H103" s="8">
        <f t="shared" si="9"/>
        <v>0</v>
      </c>
      <c r="I103" s="9"/>
    </row>
    <row r="104" spans="2:9" ht="72" customHeight="1" x14ac:dyDescent="0.25">
      <c r="B104" s="18" t="s">
        <v>187</v>
      </c>
      <c r="C104" s="10" t="s">
        <v>188</v>
      </c>
      <c r="D104" s="4" t="s">
        <v>9</v>
      </c>
      <c r="E104" s="11">
        <v>2</v>
      </c>
      <c r="F104" s="6"/>
      <c r="G104" s="7"/>
      <c r="H104" s="8">
        <f t="shared" si="9"/>
        <v>0</v>
      </c>
      <c r="I104" s="9"/>
    </row>
    <row r="105" spans="2:9" ht="114.75" x14ac:dyDescent="0.25">
      <c r="B105" s="18" t="s">
        <v>225</v>
      </c>
      <c r="C105" s="10" t="s">
        <v>226</v>
      </c>
      <c r="D105" s="4" t="s">
        <v>15</v>
      </c>
      <c r="E105" s="11">
        <v>1</v>
      </c>
      <c r="F105" s="6"/>
      <c r="G105" s="7"/>
      <c r="H105" s="8">
        <f t="shared" si="9"/>
        <v>0</v>
      </c>
      <c r="I105" s="9"/>
    </row>
    <row r="106" spans="2:9" ht="69.75" customHeight="1" x14ac:dyDescent="0.25">
      <c r="B106" s="18" t="s">
        <v>163</v>
      </c>
      <c r="C106" s="10" t="s">
        <v>212</v>
      </c>
      <c r="D106" s="4" t="s">
        <v>8</v>
      </c>
      <c r="E106" s="11">
        <v>332</v>
      </c>
      <c r="F106" s="6"/>
      <c r="G106" s="62"/>
      <c r="H106" s="8">
        <f t="shared" si="9"/>
        <v>0</v>
      </c>
      <c r="I106" s="9"/>
    </row>
    <row r="107" spans="2:9" ht="75.75" customHeight="1" x14ac:dyDescent="0.25">
      <c r="B107" s="18" t="s">
        <v>248</v>
      </c>
      <c r="C107" s="10" t="s">
        <v>164</v>
      </c>
      <c r="D107" s="4" t="s">
        <v>8</v>
      </c>
      <c r="E107" s="11">
        <v>46</v>
      </c>
      <c r="F107" s="6"/>
      <c r="G107" s="7"/>
      <c r="H107" s="8">
        <f t="shared" si="9"/>
        <v>0</v>
      </c>
      <c r="I107" s="9"/>
    </row>
    <row r="108" spans="2:9" ht="71.25" customHeight="1" x14ac:dyDescent="0.25">
      <c r="B108" s="18" t="s">
        <v>165</v>
      </c>
      <c r="C108" s="10" t="s">
        <v>223</v>
      </c>
      <c r="D108" s="4" t="s">
        <v>8</v>
      </c>
      <c r="E108" s="11">
        <v>200</v>
      </c>
      <c r="F108" s="6"/>
      <c r="G108" s="7"/>
      <c r="H108" s="8">
        <f t="shared" si="9"/>
        <v>0</v>
      </c>
      <c r="I108" s="9"/>
    </row>
    <row r="109" spans="2:9" ht="71.25" customHeight="1" x14ac:dyDescent="0.25">
      <c r="B109" s="18" t="s">
        <v>222</v>
      </c>
      <c r="C109" s="10" t="s">
        <v>217</v>
      </c>
      <c r="D109" s="4" t="s">
        <v>8</v>
      </c>
      <c r="E109" s="11">
        <v>360</v>
      </c>
      <c r="F109" s="6"/>
      <c r="G109" s="7"/>
      <c r="H109" s="8">
        <f t="shared" ref="H109" si="10">+F109*E109</f>
        <v>0</v>
      </c>
      <c r="I109" s="9"/>
    </row>
    <row r="110" spans="2:9" ht="105" customHeight="1" x14ac:dyDescent="0.25">
      <c r="B110" s="18" t="s">
        <v>166</v>
      </c>
      <c r="C110" s="10" t="s">
        <v>167</v>
      </c>
      <c r="D110" s="4" t="s">
        <v>8</v>
      </c>
      <c r="E110" s="11">
        <v>146</v>
      </c>
      <c r="F110" s="6"/>
      <c r="G110" s="7"/>
      <c r="H110" s="8">
        <f t="shared" si="9"/>
        <v>0</v>
      </c>
      <c r="I110" s="9"/>
    </row>
    <row r="111" spans="2:9" ht="74.25" customHeight="1" x14ac:dyDescent="0.25">
      <c r="B111" s="18" t="s">
        <v>227</v>
      </c>
      <c r="C111" s="10" t="s">
        <v>215</v>
      </c>
      <c r="D111" s="4" t="s">
        <v>8</v>
      </c>
      <c r="E111" s="11">
        <v>450</v>
      </c>
      <c r="F111" s="6"/>
      <c r="G111" s="7"/>
      <c r="H111" s="8">
        <f t="shared" si="9"/>
        <v>0</v>
      </c>
      <c r="I111" s="9"/>
    </row>
    <row r="112" spans="2:9" ht="58.5" customHeight="1" x14ac:dyDescent="0.25">
      <c r="B112" s="18" t="s">
        <v>218</v>
      </c>
      <c r="C112" s="66" t="s">
        <v>219</v>
      </c>
      <c r="D112" s="4" t="s">
        <v>8</v>
      </c>
      <c r="E112" s="11">
        <v>800</v>
      </c>
      <c r="F112" s="6"/>
      <c r="G112" s="7"/>
      <c r="H112" s="8">
        <f t="shared" si="9"/>
        <v>0</v>
      </c>
      <c r="I112" s="9"/>
    </row>
    <row r="113" spans="2:9" ht="58.5" customHeight="1" x14ac:dyDescent="0.25">
      <c r="B113" s="18" t="s">
        <v>220</v>
      </c>
      <c r="C113" s="66" t="s">
        <v>221</v>
      </c>
      <c r="D113" s="4" t="s">
        <v>8</v>
      </c>
      <c r="E113" s="11">
        <v>610</v>
      </c>
      <c r="F113" s="6"/>
      <c r="G113" s="7"/>
      <c r="H113" s="8">
        <f t="shared" si="9"/>
        <v>0</v>
      </c>
      <c r="I113" s="9"/>
    </row>
    <row r="114" spans="2:9" ht="58.5" customHeight="1" x14ac:dyDescent="0.25">
      <c r="B114" s="18" t="s">
        <v>228</v>
      </c>
      <c r="C114" s="10" t="s">
        <v>216</v>
      </c>
      <c r="D114" s="4" t="s">
        <v>8</v>
      </c>
      <c r="E114" s="11">
        <v>200</v>
      </c>
      <c r="F114" s="6"/>
      <c r="G114" s="7"/>
      <c r="H114" s="8">
        <f t="shared" ref="H114" si="11">+F114*E114</f>
        <v>0</v>
      </c>
      <c r="I114" s="9"/>
    </row>
    <row r="115" spans="2:9" ht="61.5" customHeight="1" x14ac:dyDescent="0.25">
      <c r="B115" s="18" t="s">
        <v>213</v>
      </c>
      <c r="C115" s="10" t="s">
        <v>214</v>
      </c>
      <c r="D115" s="4" t="s">
        <v>8</v>
      </c>
      <c r="E115" s="11">
        <v>470</v>
      </c>
      <c r="F115" s="6"/>
      <c r="G115" s="7"/>
      <c r="H115" s="8">
        <f t="shared" si="9"/>
        <v>0</v>
      </c>
      <c r="I115" s="9"/>
    </row>
    <row r="116" spans="2:9" ht="108" customHeight="1" x14ac:dyDescent="0.25">
      <c r="B116" s="18" t="s">
        <v>43</v>
      </c>
      <c r="C116" s="10" t="s">
        <v>246</v>
      </c>
      <c r="D116" s="4" t="s">
        <v>9</v>
      </c>
      <c r="E116" s="11">
        <v>8</v>
      </c>
      <c r="F116" s="6"/>
      <c r="G116" s="7"/>
      <c r="H116" s="8">
        <f t="shared" si="9"/>
        <v>0</v>
      </c>
      <c r="I116" s="9"/>
    </row>
    <row r="117" spans="2:9" ht="91.5" customHeight="1" x14ac:dyDescent="0.25">
      <c r="B117" s="18" t="s">
        <v>168</v>
      </c>
      <c r="C117" s="10" t="s">
        <v>247</v>
      </c>
      <c r="D117" s="4" t="s">
        <v>9</v>
      </c>
      <c r="E117" s="11">
        <v>1</v>
      </c>
      <c r="F117" s="6"/>
      <c r="G117" s="7"/>
      <c r="H117" s="8">
        <f t="shared" si="9"/>
        <v>0</v>
      </c>
      <c r="I117" s="9"/>
    </row>
    <row r="118" spans="2:9" x14ac:dyDescent="0.25">
      <c r="B118" s="18"/>
      <c r="C118" s="46" t="s">
        <v>255</v>
      </c>
      <c r="D118" s="47"/>
      <c r="E118" s="49"/>
      <c r="F118" s="49"/>
      <c r="G118" s="50"/>
      <c r="H118" s="51"/>
      <c r="I118" s="9"/>
    </row>
    <row r="119" spans="2:9" ht="102" x14ac:dyDescent="0.25">
      <c r="B119" s="18" t="s">
        <v>258</v>
      </c>
      <c r="C119" s="10" t="s">
        <v>259</v>
      </c>
      <c r="D119" s="4" t="s">
        <v>9</v>
      </c>
      <c r="E119" s="11">
        <v>1</v>
      </c>
      <c r="F119" s="6"/>
      <c r="G119" s="7"/>
      <c r="H119" s="8">
        <f t="shared" si="9"/>
        <v>0</v>
      </c>
      <c r="I119" s="9"/>
    </row>
    <row r="120" spans="2:9" ht="76.5" x14ac:dyDescent="0.25">
      <c r="B120" s="18" t="s">
        <v>262</v>
      </c>
      <c r="C120" s="10" t="s">
        <v>272</v>
      </c>
      <c r="D120" s="4" t="s">
        <v>9</v>
      </c>
      <c r="E120" s="11">
        <v>4</v>
      </c>
      <c r="F120" s="6"/>
      <c r="G120" s="7"/>
      <c r="H120" s="8">
        <f t="shared" si="9"/>
        <v>0</v>
      </c>
      <c r="I120" s="9"/>
    </row>
    <row r="121" spans="2:9" ht="51" x14ac:dyDescent="0.25">
      <c r="B121" s="18" t="s">
        <v>263</v>
      </c>
      <c r="C121" s="10" t="s">
        <v>273</v>
      </c>
      <c r="D121" s="4" t="s">
        <v>9</v>
      </c>
      <c r="E121" s="11">
        <v>4</v>
      </c>
      <c r="F121" s="6"/>
      <c r="G121" s="7"/>
      <c r="H121" s="8">
        <f t="shared" si="9"/>
        <v>0</v>
      </c>
      <c r="I121" s="9"/>
    </row>
    <row r="122" spans="2:9" ht="51" x14ac:dyDescent="0.25">
      <c r="B122" s="18" t="s">
        <v>264</v>
      </c>
      <c r="C122" s="10" t="s">
        <v>274</v>
      </c>
      <c r="D122" s="4" t="s">
        <v>9</v>
      </c>
      <c r="E122" s="11">
        <v>2</v>
      </c>
      <c r="F122" s="6"/>
      <c r="G122" s="7"/>
      <c r="H122" s="8">
        <f t="shared" si="9"/>
        <v>0</v>
      </c>
      <c r="I122" s="9"/>
    </row>
    <row r="123" spans="2:9" ht="51" x14ac:dyDescent="0.25">
      <c r="B123" s="18" t="s">
        <v>265</v>
      </c>
      <c r="C123" s="10" t="s">
        <v>275</v>
      </c>
      <c r="D123" s="4" t="s">
        <v>9</v>
      </c>
      <c r="E123" s="11">
        <v>2</v>
      </c>
      <c r="F123" s="6"/>
      <c r="G123" s="7"/>
      <c r="H123" s="8">
        <f t="shared" si="9"/>
        <v>0</v>
      </c>
      <c r="I123" s="9"/>
    </row>
    <row r="124" spans="2:9" ht="51" x14ac:dyDescent="0.25">
      <c r="B124" s="18" t="s">
        <v>266</v>
      </c>
      <c r="C124" s="10" t="s">
        <v>276</v>
      </c>
      <c r="D124" s="4" t="s">
        <v>9</v>
      </c>
      <c r="E124" s="11">
        <v>4</v>
      </c>
      <c r="F124" s="6"/>
      <c r="G124" s="7"/>
      <c r="H124" s="8">
        <f t="shared" si="9"/>
        <v>0</v>
      </c>
      <c r="I124" s="9"/>
    </row>
    <row r="125" spans="2:9" ht="102" x14ac:dyDescent="0.25">
      <c r="B125" s="18" t="s">
        <v>267</v>
      </c>
      <c r="C125" s="10" t="s">
        <v>269</v>
      </c>
      <c r="D125" s="4" t="s">
        <v>9</v>
      </c>
      <c r="E125" s="11">
        <v>4</v>
      </c>
      <c r="F125" s="6"/>
      <c r="G125" s="7"/>
      <c r="H125" s="8">
        <f t="shared" si="9"/>
        <v>0</v>
      </c>
      <c r="I125" s="9"/>
    </row>
    <row r="126" spans="2:9" ht="102" x14ac:dyDescent="0.25">
      <c r="B126" s="18" t="s">
        <v>268</v>
      </c>
      <c r="C126" s="10" t="s">
        <v>270</v>
      </c>
      <c r="D126" s="4" t="s">
        <v>9</v>
      </c>
      <c r="E126" s="11">
        <v>16</v>
      </c>
      <c r="F126" s="6"/>
      <c r="G126" s="7"/>
      <c r="H126" s="8">
        <f t="shared" si="9"/>
        <v>0</v>
      </c>
      <c r="I126" s="9"/>
    </row>
    <row r="127" spans="2:9" ht="102" x14ac:dyDescent="0.25">
      <c r="B127" s="18" t="s">
        <v>256</v>
      </c>
      <c r="C127" s="10" t="s">
        <v>257</v>
      </c>
      <c r="D127" s="4" t="s">
        <v>9</v>
      </c>
      <c r="E127" s="11">
        <v>8</v>
      </c>
      <c r="F127" s="6"/>
      <c r="G127" s="7"/>
      <c r="H127" s="8">
        <f t="shared" si="9"/>
        <v>0</v>
      </c>
      <c r="I127" s="9"/>
    </row>
    <row r="128" spans="2:9" ht="51" x14ac:dyDescent="0.25">
      <c r="B128" s="18" t="s">
        <v>252</v>
      </c>
      <c r="C128" s="66" t="s">
        <v>251</v>
      </c>
      <c r="D128" s="4" t="s">
        <v>8</v>
      </c>
      <c r="E128" s="11">
        <v>130</v>
      </c>
      <c r="F128" s="6"/>
      <c r="G128" s="7"/>
      <c r="H128" s="8">
        <f t="shared" si="9"/>
        <v>0</v>
      </c>
      <c r="I128" s="9"/>
    </row>
    <row r="129" spans="2:9" ht="51" x14ac:dyDescent="0.25">
      <c r="B129" s="18" t="s">
        <v>254</v>
      </c>
      <c r="C129" s="10" t="s">
        <v>253</v>
      </c>
      <c r="D129" s="4" t="s">
        <v>8</v>
      </c>
      <c r="E129" s="11">
        <v>18</v>
      </c>
      <c r="F129" s="6"/>
      <c r="G129" s="7"/>
      <c r="H129" s="8">
        <f t="shared" si="9"/>
        <v>0</v>
      </c>
      <c r="I129" s="9"/>
    </row>
    <row r="130" spans="2:9" ht="255" x14ac:dyDescent="0.25">
      <c r="B130" s="18" t="s">
        <v>250</v>
      </c>
      <c r="C130" s="10" t="s">
        <v>277</v>
      </c>
      <c r="D130" s="4" t="s">
        <v>9</v>
      </c>
      <c r="E130" s="11">
        <v>1</v>
      </c>
      <c r="F130" s="6"/>
      <c r="G130" s="7"/>
      <c r="H130" s="8">
        <f t="shared" si="9"/>
        <v>0</v>
      </c>
      <c r="I130" s="9"/>
    </row>
    <row r="131" spans="2:9" x14ac:dyDescent="0.25">
      <c r="B131" s="18"/>
      <c r="C131" s="10"/>
      <c r="D131" s="4"/>
      <c r="E131" s="11"/>
      <c r="F131" s="6"/>
      <c r="G131" s="7"/>
      <c r="H131" s="63"/>
      <c r="I131" s="9"/>
    </row>
    <row r="132" spans="2:9" x14ac:dyDescent="0.25">
      <c r="B132" s="18"/>
      <c r="C132" s="46" t="s">
        <v>169</v>
      </c>
      <c r="D132" s="47"/>
      <c r="E132" s="48"/>
      <c r="F132" s="49"/>
      <c r="G132" s="50"/>
      <c r="H132" s="51">
        <f>SUM(H89:H131)</f>
        <v>0</v>
      </c>
      <c r="I132" s="9"/>
    </row>
    <row r="133" spans="2:9" x14ac:dyDescent="0.25">
      <c r="B133" s="18"/>
      <c r="C133" s="46" t="s">
        <v>170</v>
      </c>
      <c r="D133" s="47"/>
      <c r="E133" s="48"/>
      <c r="F133" s="49"/>
      <c r="G133" s="50"/>
      <c r="H133" s="51">
        <f>+H132</f>
        <v>0</v>
      </c>
      <c r="I133" s="9"/>
    </row>
    <row r="134" spans="2:9" x14ac:dyDescent="0.25">
      <c r="B134" s="67"/>
      <c r="C134" s="74"/>
      <c r="D134" s="75"/>
      <c r="E134" s="76"/>
      <c r="F134" s="77"/>
      <c r="G134" s="77"/>
      <c r="H134" s="78"/>
      <c r="I134" s="9"/>
    </row>
    <row r="135" spans="2:9" x14ac:dyDescent="0.25">
      <c r="B135" s="18"/>
      <c r="C135" s="46" t="s">
        <v>171</v>
      </c>
      <c r="D135" s="47"/>
      <c r="E135" s="48"/>
      <c r="F135" s="49"/>
      <c r="G135" s="50"/>
      <c r="H135" s="51"/>
      <c r="I135" s="9"/>
    </row>
    <row r="136" spans="2:9" ht="76.5" x14ac:dyDescent="0.25">
      <c r="B136" s="18" t="s">
        <v>132</v>
      </c>
      <c r="C136" s="10" t="s">
        <v>172</v>
      </c>
      <c r="D136" s="4" t="s">
        <v>10</v>
      </c>
      <c r="E136" s="11">
        <v>3.75</v>
      </c>
      <c r="F136" s="6"/>
      <c r="G136" s="7"/>
      <c r="H136" s="8">
        <f t="shared" ref="H136:H139" si="12">+E136*F136</f>
        <v>0</v>
      </c>
      <c r="I136" s="9"/>
    </row>
    <row r="137" spans="2:9" ht="51" x14ac:dyDescent="0.25">
      <c r="B137" s="18" t="s">
        <v>229</v>
      </c>
      <c r="C137" s="10" t="s">
        <v>249</v>
      </c>
      <c r="D137" s="4" t="s">
        <v>9</v>
      </c>
      <c r="E137" s="11">
        <v>8</v>
      </c>
      <c r="F137" s="6"/>
      <c r="G137" s="7"/>
      <c r="H137" s="8">
        <f t="shared" si="12"/>
        <v>0</v>
      </c>
      <c r="I137" s="9"/>
    </row>
    <row r="138" spans="2:9" ht="76.5" x14ac:dyDescent="0.25">
      <c r="B138" s="18" t="s">
        <v>232</v>
      </c>
      <c r="C138" s="83" t="s">
        <v>233</v>
      </c>
      <c r="D138" s="4" t="s">
        <v>8</v>
      </c>
      <c r="E138" s="11">
        <v>10</v>
      </c>
      <c r="F138" s="6"/>
      <c r="G138" s="7"/>
      <c r="H138" s="8">
        <f t="shared" si="12"/>
        <v>0</v>
      </c>
      <c r="I138" s="9"/>
    </row>
    <row r="139" spans="2:9" ht="76.5" x14ac:dyDescent="0.25">
      <c r="B139" s="18" t="s">
        <v>230</v>
      </c>
      <c r="C139" s="10" t="s">
        <v>231</v>
      </c>
      <c r="D139" s="4" t="s">
        <v>8</v>
      </c>
      <c r="E139" s="11">
        <v>30</v>
      </c>
      <c r="F139" s="6"/>
      <c r="G139" s="7"/>
      <c r="H139" s="8">
        <f t="shared" si="12"/>
        <v>0</v>
      </c>
      <c r="I139" s="9"/>
    </row>
    <row r="140" spans="2:9" x14ac:dyDescent="0.25">
      <c r="B140" s="18"/>
      <c r="C140" s="81" t="s">
        <v>45</v>
      </c>
      <c r="D140" s="47"/>
      <c r="E140" s="48"/>
      <c r="F140" s="49"/>
      <c r="G140" s="50"/>
      <c r="H140" s="51">
        <f>SUM(H136:H139)</f>
        <v>0</v>
      </c>
    </row>
    <row r="141" spans="2:9" x14ac:dyDescent="0.25">
      <c r="B141" s="18"/>
      <c r="C141" s="19"/>
      <c r="D141" s="4"/>
      <c r="E141" s="11"/>
      <c r="F141" s="6"/>
      <c r="G141" s="7"/>
      <c r="H141" s="8"/>
    </row>
    <row r="142" spans="2:9" x14ac:dyDescent="0.25">
      <c r="B142" s="18" t="s">
        <v>11</v>
      </c>
      <c r="C142" s="81" t="s">
        <v>12</v>
      </c>
      <c r="D142" s="47"/>
      <c r="E142" s="48"/>
      <c r="F142" s="49"/>
      <c r="G142" s="50"/>
      <c r="H142" s="51">
        <f>+H140+H133+H86+H79+H54+H36+H14</f>
        <v>0</v>
      </c>
    </row>
    <row r="143" spans="2:9" x14ac:dyDescent="0.25">
      <c r="B143" s="18"/>
      <c r="C143" s="81" t="s">
        <v>13</v>
      </c>
      <c r="D143" s="47"/>
      <c r="E143" s="48"/>
      <c r="F143" s="49"/>
      <c r="G143" s="50"/>
      <c r="H143" s="51">
        <f>+H142*0.16</f>
        <v>0</v>
      </c>
    </row>
    <row r="144" spans="2:9" x14ac:dyDescent="0.25">
      <c r="B144" s="18"/>
      <c r="C144" s="81" t="s">
        <v>14</v>
      </c>
      <c r="D144" s="47"/>
      <c r="E144" s="48"/>
      <c r="F144" s="49"/>
      <c r="G144" s="50"/>
      <c r="H144" s="51">
        <f>+H142+H143</f>
        <v>0</v>
      </c>
    </row>
    <row r="146" spans="8:8" x14ac:dyDescent="0.25">
      <c r="H146" s="13"/>
    </row>
    <row r="147" spans="8:8" x14ac:dyDescent="0.25">
      <c r="H147" s="64"/>
    </row>
    <row r="148" spans="8:8" x14ac:dyDescent="0.25">
      <c r="H148" s="13"/>
    </row>
    <row r="149" spans="8:8" x14ac:dyDescent="0.25">
      <c r="H149" s="9"/>
    </row>
  </sheetData>
  <mergeCells count="4">
    <mergeCell ref="B3:H3"/>
    <mergeCell ref="B4:H4"/>
    <mergeCell ref="B6:H6"/>
    <mergeCell ref="B9:H9"/>
  </mergeCells>
  <printOptions horizontalCentered="1"/>
  <pageMargins left="0.39370078740157483" right="0.39370078740157483" top="0.59055118110236227" bottom="0.39370078740157483" header="0.31496062992125984" footer="0.31496062992125984"/>
  <pageSetup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PARTIDAS</vt:lpstr>
      <vt:lpstr>PRESUPUESTO LICITACIÓN</vt:lpstr>
      <vt:lpstr>'PRESUPUESTO LICITACIÓN'!Área_de_impresión</vt:lpstr>
      <vt:lpstr>'PRESUPUESTO LICITACIÓN'!Títulos_a_imprimir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Obras3</dc:creator>
  <cp:lastModifiedBy>Nayeli</cp:lastModifiedBy>
  <cp:lastPrinted>2017-05-15T22:20:12Z</cp:lastPrinted>
  <dcterms:created xsi:type="dcterms:W3CDTF">2014-07-08T15:31:06Z</dcterms:created>
  <dcterms:modified xsi:type="dcterms:W3CDTF">2017-06-15T00:26:20Z</dcterms:modified>
</cp:coreProperties>
</file>